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https://delbridgeaus.sharepoint.com/sites/company/Shared Documents/Forensic Accounting/Non-client/Reference, Training, Models/Models and calculators/Family Law Calculators/Interest Calculators/"/>
    </mc:Choice>
  </mc:AlternateContent>
  <xr:revisionPtr revIDLastSave="0" documentId="8_{EE0D67B9-CF7C-48AC-8D5C-06FA769967EC}" xr6:coauthVersionLast="47" xr6:coauthVersionMax="47" xr10:uidLastSave="{00000000-0000-0000-0000-000000000000}"/>
  <workbookProtection workbookAlgorithmName="SHA-512" workbookHashValue="I+QlHMLu/fXaTD9uvksC2kvQMB/PHlnyTh4pOHkIU2fXL6ykXWBVo9YJYIgmZlzOIaPwTlUovnXMMJ7gzX29Uw==" workbookSaltValue="HG7srnc1EadoimrQLmCy+w==" workbookSpinCount="100000" lockStructure="1"/>
  <bookViews>
    <workbookView xWindow="-108" yWindow="-108" windowWidth="23256" windowHeight="12456" firstSheet="1" activeTab="1" xr2:uid="{00000000-000D-0000-FFFF-FFFF00000000}"/>
  </bookViews>
  <sheets>
    <sheet name="Sheet2" sheetId="1" state="hidden" r:id="rId1"/>
    <sheet name="Delbridge Interest Calculator" sheetId="2" r:id="rId2"/>
  </sheets>
  <definedNames>
    <definedName name="band87">#REF!</definedName>
    <definedName name="band88">#REF!</definedName>
    <definedName name="band89">#REF!</definedName>
    <definedName name="band91">#REF!</definedName>
    <definedName name="band92">#REF!</definedName>
    <definedName name="band93">#REF!</definedName>
    <definedName name="band94">#REF!</definedName>
    <definedName name="band95">#REF!</definedName>
    <definedName name="band96">#REF!</definedName>
    <definedName name="band97">#REF!</definedName>
    <definedName name="band98">#REF!</definedName>
    <definedName name="band99">#REF!</definedName>
    <definedName name="Con_Table">#REF!</definedName>
    <definedName name="dependency">#REF!</definedName>
    <definedName name="DJC">#REF!</definedName>
    <definedName name="DOB">#REF!</definedName>
    <definedName name="DOR_60">#REF!</definedName>
    <definedName name="Earning_Rate">#REF!</definedName>
    <definedName name="Growth_Rate">#REF!</definedName>
    <definedName name="Interest">#REF!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"05/16/2021 23:45:01"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ookuptable">#REF!</definedName>
    <definedName name="medicare87">#REF!</definedName>
    <definedName name="medicare88">#REF!</definedName>
    <definedName name="medicare89">#REF!</definedName>
    <definedName name="medicare90">#REF!</definedName>
    <definedName name="medicare91">#REF!</definedName>
    <definedName name="medicare92">#REF!</definedName>
    <definedName name="medicare93">#REF!</definedName>
    <definedName name="medicare94">#REF!</definedName>
    <definedName name="medicare95">#REF!</definedName>
    <definedName name="medicare96">#REF!</definedName>
    <definedName name="medicare97">#REF!</definedName>
    <definedName name="medicare98">#REF!</definedName>
    <definedName name="medicare99">#REF!</definedName>
    <definedName name="Payroll">#REF!</definedName>
    <definedName name="_xlnm.Print_Area" localSheetId="1">'Delbridge Interest Calculator'!$A$1:$H$61</definedName>
    <definedName name="rate87">#REF!</definedName>
    <definedName name="rate88">#REF!</definedName>
    <definedName name="rate89">#REF!</definedName>
    <definedName name="rate90">#REF!</definedName>
    <definedName name="rate91">#REF!</definedName>
    <definedName name="rate92">#REF!</definedName>
    <definedName name="rate93">#REF!</definedName>
    <definedName name="rate94">#REF!</definedName>
    <definedName name="rate95">#REF!</definedName>
    <definedName name="rate96">#REF!</definedName>
    <definedName name="rate97">#REF!</definedName>
    <definedName name="rate98">#REF!</definedName>
    <definedName name="rate99">#REF!</definedName>
    <definedName name="Salary">#REF!</definedName>
    <definedName name="sss">#REF!</definedName>
    <definedName name="Super_60">#REF!</definedName>
    <definedName name="table87">#REF!</definedName>
    <definedName name="table88">#REF!</definedName>
    <definedName name="table89">#REF!</definedName>
    <definedName name="table90">#REF!</definedName>
    <definedName name="table91">#REF!</definedName>
    <definedName name="table92">#REF!</definedName>
    <definedName name="table93">#REF!</definedName>
    <definedName name="table94">#REF!</definedName>
    <definedName name="table95">#REF!</definedName>
    <definedName name="table96">#REF!</definedName>
    <definedName name="table97">#REF!</definedName>
    <definedName name="table98">#REF!</definedName>
    <definedName name="table99">#REF!</definedName>
    <definedName name="Thershold">#REF!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1" l="1"/>
  <c r="H50" i="1" s="1"/>
  <c r="F50" i="1"/>
  <c r="C54" i="2"/>
  <c r="D54" i="2"/>
  <c r="E54" i="2"/>
  <c r="F48" i="1"/>
  <c r="G48" i="1" s="1"/>
  <c r="H48" i="1" l="1"/>
  <c r="G54" i="2" s="1"/>
  <c r="F54" i="2"/>
  <c r="C53" i="2" l="1"/>
  <c r="D53" i="2"/>
  <c r="E53" i="2"/>
  <c r="F47" i="1"/>
  <c r="G47" i="1" l="1"/>
  <c r="F53" i="2" s="1"/>
  <c r="B17" i="2"/>
  <c r="B18" i="2"/>
  <c r="C23" i="2"/>
  <c r="D23" i="2"/>
  <c r="E23" i="2"/>
  <c r="C24" i="2"/>
  <c r="D24" i="2"/>
  <c r="E24" i="2"/>
  <c r="C25" i="2"/>
  <c r="D25" i="2"/>
  <c r="E25" i="2"/>
  <c r="C26" i="2"/>
  <c r="D26" i="2"/>
  <c r="E26" i="2"/>
  <c r="C27" i="2"/>
  <c r="D27" i="2"/>
  <c r="E27" i="2"/>
  <c r="C28" i="2"/>
  <c r="D28" i="2"/>
  <c r="E28" i="2"/>
  <c r="C29" i="2"/>
  <c r="D29" i="2"/>
  <c r="E29" i="2"/>
  <c r="C30" i="2"/>
  <c r="D30" i="2"/>
  <c r="E30" i="2"/>
  <c r="D31" i="2"/>
  <c r="E31" i="2"/>
  <c r="D32" i="2"/>
  <c r="E32" i="2"/>
  <c r="D33" i="2"/>
  <c r="E33" i="2"/>
  <c r="D34" i="2"/>
  <c r="E34" i="2"/>
  <c r="D35" i="2"/>
  <c r="E35" i="2"/>
  <c r="D36" i="2"/>
  <c r="E36" i="2"/>
  <c r="D37" i="2"/>
  <c r="E37" i="2"/>
  <c r="D38" i="2"/>
  <c r="E38" i="2"/>
  <c r="D39" i="2"/>
  <c r="E39" i="2"/>
  <c r="D40" i="2"/>
  <c r="E40" i="2"/>
  <c r="D41" i="2"/>
  <c r="E41" i="2"/>
  <c r="C42" i="2"/>
  <c r="D42" i="2"/>
  <c r="E42" i="2"/>
  <c r="C43" i="2"/>
  <c r="D43" i="2"/>
  <c r="E43" i="2"/>
  <c r="C44" i="2"/>
  <c r="D44" i="2"/>
  <c r="E44" i="2"/>
  <c r="C45" i="2"/>
  <c r="D45" i="2"/>
  <c r="E45" i="2"/>
  <c r="C46" i="2"/>
  <c r="D46" i="2"/>
  <c r="E46" i="2"/>
  <c r="C47" i="2"/>
  <c r="D47" i="2"/>
  <c r="E47" i="2"/>
  <c r="C48" i="2"/>
  <c r="D48" i="2"/>
  <c r="E48" i="2"/>
  <c r="C49" i="2"/>
  <c r="D49" i="2"/>
  <c r="E49" i="2"/>
  <c r="C50" i="2"/>
  <c r="D50" i="2"/>
  <c r="E50" i="2"/>
  <c r="C51" i="2"/>
  <c r="D51" i="2"/>
  <c r="E51" i="2"/>
  <c r="C52" i="2"/>
  <c r="D52" i="2"/>
  <c r="E52" i="2"/>
  <c r="C55" i="2"/>
  <c r="D55" i="2"/>
  <c r="E55" i="2"/>
  <c r="F17" i="1"/>
  <c r="G17" i="1"/>
  <c r="H17" i="1" s="1"/>
  <c r="G23" i="2" s="1"/>
  <c r="F18" i="1"/>
  <c r="G18" i="1"/>
  <c r="H18" i="1" s="1"/>
  <c r="G24" i="2" s="1"/>
  <c r="F19" i="1"/>
  <c r="G19" i="1"/>
  <c r="H19" i="1" s="1"/>
  <c r="G25" i="2" s="1"/>
  <c r="F20" i="1"/>
  <c r="G20" i="1"/>
  <c r="F26" i="2" s="1"/>
  <c r="F21" i="1"/>
  <c r="G21" i="1"/>
  <c r="F27" i="2" s="1"/>
  <c r="F22" i="1"/>
  <c r="G22" i="1"/>
  <c r="F28" i="2" s="1"/>
  <c r="F23" i="1"/>
  <c r="G23" i="1"/>
  <c r="H23" i="1" s="1"/>
  <c r="G29" i="2" s="1"/>
  <c r="F24" i="1"/>
  <c r="G24" i="1"/>
  <c r="F30" i="2" s="1"/>
  <c r="A25" i="1"/>
  <c r="C31" i="2" s="1"/>
  <c r="A26" i="1"/>
  <c r="C32" i="2" s="1"/>
  <c r="A27" i="1"/>
  <c r="F27" i="1" s="1"/>
  <c r="A28" i="1"/>
  <c r="F28" i="1" s="1"/>
  <c r="A29" i="1"/>
  <c r="C35" i="2" s="1"/>
  <c r="A30" i="1"/>
  <c r="F30" i="1" s="1"/>
  <c r="A31" i="1"/>
  <c r="C37" i="2" s="1"/>
  <c r="F31" i="1"/>
  <c r="A32" i="1"/>
  <c r="F32" i="1" s="1"/>
  <c r="A33" i="1"/>
  <c r="C39" i="2" s="1"/>
  <c r="A34" i="1"/>
  <c r="C40" i="2" s="1"/>
  <c r="A35" i="1"/>
  <c r="F35" i="1" s="1"/>
  <c r="F36" i="1"/>
  <c r="G36" i="1"/>
  <c r="F42" i="2" s="1"/>
  <c r="F37" i="1"/>
  <c r="G37" i="1"/>
  <c r="F43" i="2" s="1"/>
  <c r="F38" i="1"/>
  <c r="G38" i="1"/>
  <c r="H38" i="1" s="1"/>
  <c r="G44" i="2" s="1"/>
  <c r="F39" i="1"/>
  <c r="G39" i="1" s="1"/>
  <c r="H39" i="1" s="1"/>
  <c r="G45" i="2" s="1"/>
  <c r="F40" i="1"/>
  <c r="G40" i="1"/>
  <c r="F46" i="2" s="1"/>
  <c r="F41" i="1"/>
  <c r="G41" i="1"/>
  <c r="H41" i="1" s="1"/>
  <c r="G47" i="2" s="1"/>
  <c r="F42" i="1"/>
  <c r="G42" i="1"/>
  <c r="F48" i="2" s="1"/>
  <c r="F43" i="1"/>
  <c r="G43" i="1" s="1"/>
  <c r="F49" i="2" s="1"/>
  <c r="F44" i="1"/>
  <c r="G44" i="1"/>
  <c r="F50" i="2" s="1"/>
  <c r="F45" i="1"/>
  <c r="G45" i="1"/>
  <c r="H45" i="1" s="1"/>
  <c r="G51" i="2" s="1"/>
  <c r="F46" i="1"/>
  <c r="G46" i="1"/>
  <c r="F52" i="2" s="1"/>
  <c r="F49" i="1"/>
  <c r="F25" i="1" l="1"/>
  <c r="C41" i="2"/>
  <c r="G35" i="1"/>
  <c r="F41" i="2" s="1"/>
  <c r="G31" i="1"/>
  <c r="G25" i="1"/>
  <c r="F31" i="2" s="1"/>
  <c r="H37" i="1"/>
  <c r="G43" i="2" s="1"/>
  <c r="H43" i="1"/>
  <c r="G49" i="2" s="1"/>
  <c r="H36" i="1"/>
  <c r="G42" i="2" s="1"/>
  <c r="F33" i="1"/>
  <c r="H47" i="1"/>
  <c r="G53" i="2" s="1"/>
  <c r="H22" i="1"/>
  <c r="G28" i="2" s="1"/>
  <c r="H24" i="1"/>
  <c r="G30" i="2" s="1"/>
  <c r="G49" i="1"/>
  <c r="H49" i="1" s="1"/>
  <c r="G55" i="2" s="1"/>
  <c r="H20" i="1"/>
  <c r="G26" i="2" s="1"/>
  <c r="F25" i="2"/>
  <c r="H40" i="1"/>
  <c r="G46" i="2" s="1"/>
  <c r="G29" i="1"/>
  <c r="H46" i="1"/>
  <c r="G52" i="2" s="1"/>
  <c r="F29" i="1"/>
  <c r="C33" i="2"/>
  <c r="F23" i="2"/>
  <c r="G27" i="1"/>
  <c r="H44" i="1"/>
  <c r="G50" i="2" s="1"/>
  <c r="G33" i="1"/>
  <c r="F44" i="2"/>
  <c r="C38" i="2"/>
  <c r="H42" i="1"/>
  <c r="G48" i="2" s="1"/>
  <c r="F45" i="2"/>
  <c r="C36" i="2"/>
  <c r="F29" i="2"/>
  <c r="F47" i="2"/>
  <c r="F24" i="2"/>
  <c r="F51" i="2"/>
  <c r="G34" i="1"/>
  <c r="G32" i="1"/>
  <c r="G30" i="1"/>
  <c r="G28" i="1"/>
  <c r="G26" i="1"/>
  <c r="H21" i="1"/>
  <c r="G27" i="2" s="1"/>
  <c r="C34" i="2"/>
  <c r="F34" i="1"/>
  <c r="F26" i="1"/>
  <c r="H25" i="1" l="1"/>
  <c r="G31" i="2" s="1"/>
  <c r="H35" i="1"/>
  <c r="G41" i="2" s="1"/>
  <c r="F37" i="2"/>
  <c r="H31" i="1"/>
  <c r="G37" i="2" s="1"/>
  <c r="F55" i="2"/>
  <c r="F33" i="2"/>
  <c r="H27" i="1"/>
  <c r="G33" i="2" s="1"/>
  <c r="F39" i="2"/>
  <c r="H33" i="1"/>
  <c r="G39" i="2" s="1"/>
  <c r="F35" i="2"/>
  <c r="H29" i="1"/>
  <c r="G35" i="2" s="1"/>
  <c r="F38" i="2"/>
  <c r="H32" i="1"/>
  <c r="G38" i="2" s="1"/>
  <c r="F32" i="2"/>
  <c r="H26" i="1"/>
  <c r="G32" i="2" s="1"/>
  <c r="F34" i="2"/>
  <c r="H28" i="1"/>
  <c r="G34" i="2" s="1"/>
  <c r="F36" i="2"/>
  <c r="H30" i="1"/>
  <c r="G36" i="2" s="1"/>
  <c r="F40" i="2"/>
  <c r="H34" i="1"/>
  <c r="G40" i="2" s="1"/>
  <c r="G57" i="2" l="1"/>
  <c r="G14" i="2"/>
</calcChain>
</file>

<file path=xl/sharedStrings.xml><?xml version="1.0" encoding="utf-8"?>
<sst xmlns="http://schemas.openxmlformats.org/spreadsheetml/2006/main" count="81" uniqueCount="41">
  <si>
    <t>This calculator was prepared on, and interest rates correct as at</t>
  </si>
  <si>
    <t xml:space="preserve">To update, insert a row above the last line. </t>
  </si>
  <si>
    <t>Copy the formulas from the line above and update the dates and interest rates.</t>
  </si>
  <si>
    <t>Update the date the spreadsheet was correct as at, cell G7</t>
  </si>
  <si>
    <t>Update the dates on the comments on cells B14 and B15 on the calculator worksheet.</t>
  </si>
  <si>
    <t>Interest</t>
  </si>
  <si>
    <t>No. of</t>
  </si>
  <si>
    <t>Period</t>
  </si>
  <si>
    <t>Rate</t>
  </si>
  <si>
    <t>Days</t>
  </si>
  <si>
    <t>Amount</t>
  </si>
  <si>
    <t>to</t>
  </si>
  <si>
    <t>(Click on each box to enter the information)</t>
  </si>
  <si>
    <t>Enter the date that the interest is to be calculated FROM</t>
  </si>
  <si>
    <t>Enter the date that the interest is to be calculated TO</t>
  </si>
  <si>
    <t>Enter the amount due to be paid</t>
  </si>
  <si>
    <t>The interest for the period selected is</t>
  </si>
  <si>
    <t>Detailed Calculations</t>
  </si>
  <si>
    <t>Interest Rate</t>
  </si>
  <si>
    <t>Number of Days</t>
  </si>
  <si>
    <t>From</t>
  </si>
  <si>
    <t>To</t>
  </si>
  <si>
    <t>Interest ($)</t>
  </si>
  <si>
    <t>Total</t>
  </si>
  <si>
    <t>(being the date the payment was due)</t>
  </si>
  <si>
    <t>(being the date the payment will be made)</t>
  </si>
  <si>
    <t>(The date should be entered as DD/MM/YY)</t>
  </si>
  <si>
    <t>The liability of Delbridge Forensic Accounting is limited by, and to the extent of, the Accountants' Scheme under the Professional Standards Act 1994 (NSW)</t>
  </si>
  <si>
    <t>This calculator has been produced solely as a general guide and does not constitute advice by Delbridge Forensic Accounting.  
Whilst the calculator has been prepared in good faith and with due care, no representation is made as to the accuracy of the schedule.  
No liability for negligence or otherwise is assumed by Delbridge Forensic Accounting for any loss or damage suffered by any party resulting from the use of this calculator.</t>
  </si>
  <si>
    <t>Delbridge Forensic Accounting
Interest Calculator - Family Law</t>
  </si>
  <si>
    <t>Click here to access Rule 17.03 of the Family Law Rules 2004 via the website of the Family Court of Australia.</t>
  </si>
  <si>
    <t>Interest rate equals 6% plus cash rate in place prior to 1 January / 1 July</t>
  </si>
  <si>
    <t xml:space="preserve">Cash rate: </t>
  </si>
  <si>
    <t>Input end of current six month period here - linked to commentary in B17 and B18</t>
  </si>
  <si>
    <t>Cash Rate Target | RBA</t>
  </si>
  <si>
    <t>Rate of Interest | Federal Circuit and Family Court of Australia (fcfcoa.gov.au)</t>
  </si>
  <si>
    <t>Updated by:</t>
  </si>
  <si>
    <t>Access latest interest rate from:</t>
  </si>
  <si>
    <t>The last interest rate update was on (date per RBA)</t>
  </si>
  <si>
    <t>KTC</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</si>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</sst>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quot;* #,##0.00_ ;_ &quot;$&quot;* \-#,##0.00_ ;_ &quot;$&quot;* &quot;-&quot;??_ ;_ @_ "/>
    <numFmt numFmtId="165" formatCode="_ * #,##0.00_ ;_ * \-#,##0.00_ ;_ * &quot;-&quot;??_ ;_ @_ "/>
    <numFmt numFmtId="166" formatCode="dd\-mmm\-yyyy"/>
    <numFmt numFmtId="167" formatCode="_ &quot;$&quot;* #,##0_ ;_ &quot;$&quot;* \-#,##0_ ;_ &quot;$&quot;* &quot;-&quot;??_ ;_ @_ "/>
    <numFmt numFmtId="168" formatCode="d/mm/yy;@"/>
  </numFmts>
  <fonts count="27">
    <font>
      <sz val="10"/>
      <name val="Arial"/>
    </font>
    <font>
      <sz val="10"/>
      <name val="Arial"/>
      <family val="2"/>
    </font>
    <font>
      <sz val="10"/>
      <name val="CG Times (W1)"/>
    </font>
    <font>
      <sz val="16"/>
      <name val="Lucida Sans"/>
      <family val="2"/>
    </font>
    <font>
      <sz val="10"/>
      <name val="Lucida Sans"/>
      <family val="2"/>
    </font>
    <font>
      <sz val="8"/>
      <name val="Lucida Sans"/>
      <family val="2"/>
    </font>
    <font>
      <sz val="6"/>
      <name val="Lucida Sans"/>
      <family val="2"/>
    </font>
    <font>
      <b/>
      <sz val="12"/>
      <name val="Lucida Sans"/>
      <family val="2"/>
    </font>
    <font>
      <sz val="36"/>
      <name val="Lucida Sans"/>
      <family val="2"/>
    </font>
    <font>
      <sz val="24"/>
      <name val="Lucida Sans"/>
      <family val="2"/>
    </font>
    <font>
      <sz val="12"/>
      <name val="Lucida Sans"/>
      <family val="2"/>
    </font>
    <font>
      <sz val="20"/>
      <name val="Lucida Sans"/>
      <family val="2"/>
    </font>
    <font>
      <b/>
      <sz val="12"/>
      <name val="Calibri"/>
      <family val="2"/>
      <scheme val="minor"/>
    </font>
    <font>
      <b/>
      <sz val="24"/>
      <name val="Calibri"/>
      <family val="2"/>
      <scheme val="minor"/>
    </font>
    <font>
      <sz val="16"/>
      <name val="Calibri"/>
      <family val="2"/>
      <scheme val="minor"/>
    </font>
    <font>
      <b/>
      <sz val="8"/>
      <name val="Calibri"/>
      <family val="2"/>
      <scheme val="minor"/>
    </font>
    <font>
      <sz val="10"/>
      <name val="Calibri"/>
      <family val="2"/>
      <scheme val="minor"/>
    </font>
    <font>
      <b/>
      <sz val="14"/>
      <name val="Calibri"/>
      <family val="2"/>
      <scheme val="minor"/>
    </font>
    <font>
      <sz val="14"/>
      <name val="Calibri"/>
      <family val="2"/>
      <scheme val="minor"/>
    </font>
    <font>
      <b/>
      <sz val="16"/>
      <name val="Calibri"/>
      <family val="2"/>
      <scheme val="minor"/>
    </font>
    <font>
      <sz val="12"/>
      <name val="Calibri"/>
      <family val="2"/>
      <scheme val="minor"/>
    </font>
    <font>
      <sz val="20"/>
      <name val="Calibri"/>
      <family val="2"/>
      <scheme val="minor"/>
    </font>
    <font>
      <sz val="11"/>
      <name val="Calibri"/>
      <family val="2"/>
      <scheme val="minor"/>
    </font>
    <font>
      <b/>
      <sz val="11"/>
      <name val="Calibri"/>
      <family val="2"/>
      <scheme val="minor"/>
    </font>
    <font>
      <sz val="9"/>
      <name val="Calibri"/>
      <family val="2"/>
      <scheme val="minor"/>
    </font>
    <font>
      <i/>
      <sz val="11"/>
      <color rgb="FFFF0000"/>
      <name val="Calibri"/>
      <family val="2"/>
      <scheme val="minor"/>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5"/>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theme="3"/>
      </left>
      <right style="thin">
        <color theme="3"/>
      </right>
      <top style="thin">
        <color theme="3"/>
      </top>
      <bottom style="thin">
        <color theme="3"/>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3"/>
      </left>
      <right style="thin">
        <color theme="3"/>
      </right>
      <top style="thin">
        <color theme="3"/>
      </top>
      <bottom/>
      <diagonal/>
    </border>
    <border>
      <left/>
      <right style="thin">
        <color indexed="64"/>
      </right>
      <top style="thin">
        <color indexed="64"/>
      </top>
      <bottom style="thin">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0" fontId="26" fillId="0" borderId="0" applyNumberFormat="0" applyFill="0" applyBorder="0" applyAlignment="0" applyProtection="0"/>
  </cellStyleXfs>
  <cellXfs count="74">
    <xf numFmtId="0" fontId="0" fillId="0" borderId="0" xfId="0"/>
    <xf numFmtId="0" fontId="8" fillId="0" borderId="0" xfId="0" applyFont="1" applyAlignment="1" applyProtection="1">
      <alignment horizontal="left"/>
      <protection hidden="1"/>
    </xf>
    <xf numFmtId="0" fontId="4" fillId="0" borderId="0" xfId="0" applyFont="1" applyProtection="1">
      <protection hidden="1"/>
    </xf>
    <xf numFmtId="0" fontId="9" fillId="0" borderId="0" xfId="0" applyFont="1" applyAlignment="1" applyProtection="1">
      <alignment horizontal="center"/>
      <protection hidden="1"/>
    </xf>
    <xf numFmtId="0" fontId="3" fillId="0" borderId="0" xfId="0" applyFont="1" applyProtection="1">
      <protection hidden="1"/>
    </xf>
    <xf numFmtId="0" fontId="5" fillId="0" borderId="0" xfId="0" applyFont="1" applyProtection="1">
      <protection hidden="1"/>
    </xf>
    <xf numFmtId="0" fontId="7" fillId="0" borderId="0" xfId="0" applyFont="1" applyProtection="1">
      <protection hidden="1"/>
    </xf>
    <xf numFmtId="0" fontId="10" fillId="0" borderId="0" xfId="0" applyFont="1" applyProtection="1">
      <protection hidden="1"/>
    </xf>
    <xf numFmtId="0" fontId="11" fillId="0" borderId="0" xfId="0" applyFont="1" applyProtection="1">
      <protection hidden="1"/>
    </xf>
    <xf numFmtId="0" fontId="6" fillId="0" borderId="0" xfId="0" applyFont="1" applyAlignment="1" applyProtection="1">
      <alignment wrapText="1"/>
      <protection hidden="1"/>
    </xf>
    <xf numFmtId="0" fontId="6" fillId="0" borderId="0" xfId="0" applyFont="1" applyProtection="1">
      <protection hidden="1"/>
    </xf>
    <xf numFmtId="0" fontId="5" fillId="0" borderId="0" xfId="0" applyFont="1" applyAlignment="1" applyProtection="1">
      <alignment wrapText="1"/>
      <protection hidden="1"/>
    </xf>
    <xf numFmtId="0" fontId="14" fillId="0" borderId="0" xfId="0" applyFont="1" applyProtection="1">
      <protection hidden="1"/>
    </xf>
    <xf numFmtId="0" fontId="15" fillId="0" borderId="0" xfId="0" applyFont="1" applyAlignment="1" applyProtection="1">
      <alignment horizontal="center" vertical="center"/>
      <protection hidden="1"/>
    </xf>
    <xf numFmtId="0" fontId="16" fillId="0" borderId="0" xfId="0" applyFont="1" applyProtection="1">
      <protection hidden="1"/>
    </xf>
    <xf numFmtId="0" fontId="17" fillId="0" borderId="0" xfId="0" applyFont="1" applyAlignment="1" applyProtection="1">
      <alignment vertical="center"/>
      <protection hidden="1"/>
    </xf>
    <xf numFmtId="0" fontId="18" fillId="0" borderId="0" xfId="0" applyFont="1" applyAlignment="1" applyProtection="1">
      <alignment vertical="center"/>
      <protection hidden="1"/>
    </xf>
    <xf numFmtId="0" fontId="16" fillId="0" borderId="0" xfId="0" applyFont="1" applyAlignment="1" applyProtection="1">
      <alignment horizontal="center" vertical="center" wrapText="1"/>
      <protection hidden="1"/>
    </xf>
    <xf numFmtId="0" fontId="16" fillId="0" borderId="0" xfId="0" applyFont="1" applyAlignment="1" applyProtection="1">
      <alignment vertical="top"/>
      <protection hidden="1"/>
    </xf>
    <xf numFmtId="0" fontId="18" fillId="0" borderId="0" xfId="0" applyFont="1" applyProtection="1">
      <protection hidden="1"/>
    </xf>
    <xf numFmtId="2" fontId="18" fillId="0" borderId="0" xfId="0" applyNumberFormat="1" applyFont="1" applyAlignment="1" applyProtection="1">
      <alignment vertical="center"/>
      <protection hidden="1"/>
    </xf>
    <xf numFmtId="0" fontId="17" fillId="0" borderId="0" xfId="0" applyFont="1" applyProtection="1">
      <protection hidden="1"/>
    </xf>
    <xf numFmtId="167" fontId="19" fillId="0" borderId="6" xfId="2" applyNumberFormat="1" applyFont="1" applyFill="1" applyBorder="1" applyAlignment="1" applyProtection="1">
      <alignment vertical="center"/>
      <protection hidden="1"/>
    </xf>
    <xf numFmtId="0" fontId="21" fillId="0" borderId="0" xfId="0" applyFont="1" applyProtection="1">
      <protection hidden="1"/>
    </xf>
    <xf numFmtId="1" fontId="16" fillId="0" borderId="0" xfId="0" applyNumberFormat="1" applyFont="1" applyProtection="1">
      <protection hidden="1"/>
    </xf>
    <xf numFmtId="164" fontId="17" fillId="0" borderId="6" xfId="2" applyFont="1" applyFill="1" applyBorder="1" applyProtection="1">
      <protection hidden="1"/>
    </xf>
    <xf numFmtId="0" fontId="22" fillId="0" borderId="0" xfId="0" applyFont="1" applyProtection="1">
      <protection hidden="1"/>
    </xf>
    <xf numFmtId="15" fontId="22" fillId="0" borderId="0" xfId="0" applyNumberFormat="1" applyFont="1" applyProtection="1">
      <protection hidden="1"/>
    </xf>
    <xf numFmtId="0" fontId="23" fillId="2" borderId="1" xfId="3" applyFont="1" applyFill="1" applyBorder="1" applyAlignment="1" applyProtection="1">
      <alignment horizontal="left"/>
      <protection hidden="1"/>
    </xf>
    <xf numFmtId="0" fontId="23" fillId="2" borderId="2" xfId="3" applyFont="1" applyFill="1" applyBorder="1" applyProtection="1">
      <protection hidden="1"/>
    </xf>
    <xf numFmtId="0" fontId="23" fillId="2" borderId="3" xfId="3" applyFont="1" applyFill="1" applyBorder="1" applyAlignment="1" applyProtection="1">
      <alignment horizontal="center"/>
      <protection hidden="1"/>
    </xf>
    <xf numFmtId="0" fontId="23" fillId="2" borderId="4" xfId="3" applyFont="1" applyFill="1" applyBorder="1" applyAlignment="1" applyProtection="1">
      <alignment horizontal="center"/>
      <protection hidden="1"/>
    </xf>
    <xf numFmtId="0" fontId="22" fillId="0" borderId="0" xfId="3" applyFont="1" applyAlignment="1" applyProtection="1">
      <alignment horizontal="left"/>
      <protection hidden="1"/>
    </xf>
    <xf numFmtId="10" fontId="22" fillId="0" borderId="0" xfId="3" applyNumberFormat="1" applyFont="1" applyProtection="1">
      <protection hidden="1"/>
    </xf>
    <xf numFmtId="1" fontId="22" fillId="0" borderId="0" xfId="0" applyNumberFormat="1" applyFont="1" applyProtection="1">
      <protection hidden="1"/>
    </xf>
    <xf numFmtId="2" fontId="22" fillId="0" borderId="0" xfId="0" applyNumberFormat="1" applyFont="1" applyProtection="1">
      <protection hidden="1"/>
    </xf>
    <xf numFmtId="0" fontId="22" fillId="0" borderId="0" xfId="3" applyFont="1" applyProtection="1">
      <protection hidden="1"/>
    </xf>
    <xf numFmtId="10" fontId="22" fillId="0" borderId="0" xfId="4" applyNumberFormat="1" applyFont="1" applyBorder="1" applyProtection="1">
      <protection hidden="1"/>
    </xf>
    <xf numFmtId="0" fontId="24" fillId="0" borderId="0" xfId="0" applyFont="1" applyProtection="1">
      <protection hidden="1"/>
    </xf>
    <xf numFmtId="10" fontId="25" fillId="0" borderId="0" xfId="4" applyNumberFormat="1" applyFont="1" applyBorder="1" applyProtection="1">
      <protection hidden="1"/>
    </xf>
    <xf numFmtId="15" fontId="22" fillId="0" borderId="0" xfId="0" applyNumberFormat="1" applyFont="1" applyAlignment="1" applyProtection="1">
      <alignment horizontal="right"/>
      <protection hidden="1"/>
    </xf>
    <xf numFmtId="168" fontId="18" fillId="3" borderId="5" xfId="0" applyNumberFormat="1" applyFont="1" applyFill="1" applyBorder="1" applyAlignment="1" applyProtection="1">
      <alignment horizontal="center" vertical="center"/>
      <protection locked="0" hidden="1"/>
    </xf>
    <xf numFmtId="164" fontId="18" fillId="3" borderId="5" xfId="2" applyFont="1" applyFill="1" applyBorder="1" applyAlignment="1" applyProtection="1">
      <alignment horizontal="center" vertical="center"/>
      <protection locked="0" hidden="1"/>
    </xf>
    <xf numFmtId="166" fontId="20" fillId="3" borderId="10" xfId="0" applyNumberFormat="1" applyFont="1" applyFill="1" applyBorder="1" applyProtection="1">
      <protection hidden="1"/>
    </xf>
    <xf numFmtId="10" fontId="20" fillId="3" borderId="10" xfId="0" applyNumberFormat="1" applyFont="1" applyFill="1" applyBorder="1" applyProtection="1">
      <protection hidden="1"/>
    </xf>
    <xf numFmtId="1" fontId="20" fillId="3" borderId="10" xfId="0" applyNumberFormat="1" applyFont="1" applyFill="1" applyBorder="1" applyProtection="1">
      <protection hidden="1"/>
    </xf>
    <xf numFmtId="165" fontId="20" fillId="3" borderId="10" xfId="1" applyFont="1" applyFill="1" applyBorder="1" applyProtection="1">
      <protection hidden="1"/>
    </xf>
    <xf numFmtId="166" fontId="20" fillId="3" borderId="11" xfId="0" applyNumberFormat="1" applyFont="1" applyFill="1" applyBorder="1" applyAlignment="1" applyProtection="1">
      <alignment horizontal="right"/>
      <protection hidden="1"/>
    </xf>
    <xf numFmtId="10" fontId="20" fillId="3" borderId="11" xfId="0" applyNumberFormat="1" applyFont="1" applyFill="1" applyBorder="1" applyProtection="1">
      <protection hidden="1"/>
    </xf>
    <xf numFmtId="1" fontId="20" fillId="3" borderId="11" xfId="0" applyNumberFormat="1" applyFont="1" applyFill="1" applyBorder="1" applyProtection="1">
      <protection hidden="1"/>
    </xf>
    <xf numFmtId="165" fontId="20" fillId="3" borderId="11" xfId="1" applyFont="1" applyFill="1" applyBorder="1" applyProtection="1">
      <protection hidden="1"/>
    </xf>
    <xf numFmtId="0" fontId="12" fillId="3" borderId="9" xfId="0" applyFont="1" applyFill="1" applyBorder="1" applyAlignment="1" applyProtection="1">
      <alignment horizontal="center"/>
      <protection hidden="1"/>
    </xf>
    <xf numFmtId="0" fontId="26" fillId="0" borderId="0" xfId="5"/>
    <xf numFmtId="15" fontId="22" fillId="3" borderId="0" xfId="0" applyNumberFormat="1" applyFont="1" applyFill="1" applyProtection="1">
      <protection hidden="1"/>
    </xf>
    <xf numFmtId="0" fontId="22" fillId="3" borderId="0" xfId="0" applyFont="1" applyFill="1" applyProtection="1">
      <protection hidden="1"/>
    </xf>
    <xf numFmtId="0" fontId="23" fillId="0" borderId="0" xfId="0" applyFont="1" applyProtection="1">
      <protection hidden="1"/>
    </xf>
    <xf numFmtId="0" fontId="23" fillId="0" borderId="0" xfId="0" applyFont="1" applyAlignment="1" applyProtection="1">
      <alignment horizontal="center"/>
      <protection hidden="1"/>
    </xf>
    <xf numFmtId="0" fontId="23" fillId="0" borderId="0" xfId="0" applyFont="1" applyAlignment="1" applyProtection="1">
      <alignment horizontal="right" indent="1"/>
      <protection hidden="1"/>
    </xf>
    <xf numFmtId="0" fontId="22" fillId="3" borderId="13" xfId="0" applyFont="1" applyFill="1" applyBorder="1" applyAlignment="1" applyProtection="1">
      <alignment horizontal="center"/>
      <protection hidden="1"/>
    </xf>
    <xf numFmtId="15" fontId="22" fillId="3" borderId="5" xfId="0" applyNumberFormat="1" applyFont="1" applyFill="1" applyBorder="1" applyProtection="1">
      <protection hidden="1"/>
    </xf>
    <xf numFmtId="0" fontId="23" fillId="2" borderId="7" xfId="3" applyFont="1" applyFill="1" applyBorder="1" applyAlignment="1" applyProtection="1">
      <alignment horizontal="center"/>
      <protection hidden="1"/>
    </xf>
    <xf numFmtId="0" fontId="23" fillId="2" borderId="8" xfId="3" applyFont="1" applyFill="1" applyBorder="1" applyAlignment="1" applyProtection="1">
      <alignment horizontal="center"/>
      <protection hidden="1"/>
    </xf>
    <xf numFmtId="0" fontId="24" fillId="0" borderId="0" xfId="0" applyFont="1" applyAlignment="1" applyProtection="1">
      <alignment wrapText="1"/>
      <protection hidden="1"/>
    </xf>
    <xf numFmtId="0" fontId="13" fillId="0" borderId="0" xfId="0" applyFont="1" applyAlignment="1" applyProtection="1">
      <alignment horizontal="left" vertical="center" wrapText="1"/>
      <protection hidden="1"/>
    </xf>
    <xf numFmtId="0" fontId="13" fillId="0" borderId="0" xfId="0" applyFont="1" applyAlignment="1" applyProtection="1">
      <alignment horizontal="left" vertical="center"/>
      <protection hidden="1"/>
    </xf>
    <xf numFmtId="0" fontId="12" fillId="3" borderId="9" xfId="0" applyFont="1" applyFill="1" applyBorder="1" applyAlignment="1" applyProtection="1">
      <alignment horizontal="center"/>
      <protection hidden="1"/>
    </xf>
    <xf numFmtId="0" fontId="16" fillId="3" borderId="9" xfId="0" applyFont="1" applyFill="1" applyBorder="1" applyAlignment="1" applyProtection="1">
      <alignment horizontal="center"/>
      <protection hidden="1"/>
    </xf>
    <xf numFmtId="0" fontId="12" fillId="3" borderId="9" xfId="0" applyFont="1" applyFill="1" applyBorder="1" applyAlignment="1" applyProtection="1">
      <alignment horizontal="center" wrapText="1"/>
      <protection hidden="1"/>
    </xf>
    <xf numFmtId="0" fontId="16" fillId="3" borderId="9" xfId="0" applyFont="1" applyFill="1" applyBorder="1" applyAlignment="1" applyProtection="1">
      <alignment horizontal="center" wrapText="1"/>
      <protection hidden="1"/>
    </xf>
    <xf numFmtId="0" fontId="17" fillId="0" borderId="0" xfId="0" applyFont="1" applyAlignment="1" applyProtection="1">
      <alignment wrapText="1"/>
      <protection hidden="1"/>
    </xf>
    <xf numFmtId="0" fontId="18" fillId="0" borderId="0" xfId="0" applyFont="1" applyAlignment="1" applyProtection="1">
      <alignment wrapText="1"/>
      <protection hidden="1"/>
    </xf>
    <xf numFmtId="0" fontId="12" fillId="3" borderId="12" xfId="0" applyFont="1" applyFill="1" applyBorder="1" applyAlignment="1" applyProtection="1">
      <alignment horizontal="center"/>
      <protection hidden="1"/>
    </xf>
    <xf numFmtId="0" fontId="12" fillId="3" borderId="11" xfId="0" applyFont="1" applyFill="1" applyBorder="1" applyAlignment="1" applyProtection="1">
      <alignment horizontal="center"/>
      <protection hidden="1"/>
    </xf>
    <xf numFmtId="0" fontId="17" fillId="0" borderId="0" xfId="0" applyFont="1" applyProtection="1">
      <protection hidden="1"/>
    </xf>
  </cellXfs>
  <cellStyles count="6">
    <cellStyle name="Comma" xfId="1" builtinId="3"/>
    <cellStyle name="Currency" xfId="2" builtinId="4"/>
    <cellStyle name="Hyperlink" xfId="5" builtinId="8"/>
    <cellStyle name="Normal" xfId="0" builtinId="0"/>
    <cellStyle name="Normal_updated interest" xfId="3" xr:uid="{00000000-0005-0000-0000-000004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2C99C"/>
      <rgbColor rgb="00FFFFFF"/>
      <rgbColor rgb="00FF0000"/>
      <rgbColor rgb="00FFFF99"/>
      <rgbColor rgb="000000FF"/>
      <rgbColor rgb="00FFFF00"/>
      <rgbColor rgb="00FF00FF"/>
      <rgbColor rgb="00FFFFCC"/>
      <rgbColor rgb="00800000"/>
      <rgbColor rgb="00008000"/>
      <rgbColor rgb="00660066"/>
      <rgbColor rgb="00808000"/>
      <rgbColor rgb="00CBD78F"/>
      <rgbColor rgb="00008080"/>
      <rgbColor rgb="00D0D1D3"/>
      <rgbColor rgb="009CA0A3"/>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8D9BA"/>
      <rgbColor rgb="00E4D4B6"/>
      <rgbColor rgb="00FFFF99"/>
      <rgbColor rgb="00F6EEE1"/>
      <rgbColor rgb="00FF99CC"/>
      <rgbColor rgb="00CC99FF"/>
      <rgbColor rgb="00D3B787"/>
      <rgbColor rgb="003366FF"/>
      <rgbColor rgb="0033CCCC"/>
      <rgbColor rgb="0099CC00"/>
      <rgbColor rgb="00FFCC00"/>
      <rgbColor rgb="00FF9900"/>
      <rgbColor rgb="00FF6600"/>
      <rgbColor rgb="00212223"/>
      <rgbColor rgb="004C505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167005</xdr:colOff>
      <xdr:row>4</xdr:row>
      <xdr:rowOff>0</xdr:rowOff>
    </xdr:from>
    <xdr:to>
      <xdr:col>7</xdr:col>
      <xdr:colOff>2222500</xdr:colOff>
      <xdr:row>5</xdr:row>
      <xdr:rowOff>188598</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167005" y="1682750"/>
          <a:ext cx="9252162" cy="1585598"/>
        </a:xfrm>
        <a:prstGeom prst="rect">
          <a:avLst/>
        </a:prstGeom>
        <a:solidFill>
          <a:schemeClr val="accent2"/>
        </a:solidFill>
        <a:ln w="9525">
          <a:solidFill>
            <a:srgbClr val="000000"/>
          </a:solidFill>
          <a:miter lim="800000"/>
          <a:headEnd/>
          <a:tailEnd/>
        </a:ln>
      </xdr:spPr>
      <xdr:txBody>
        <a:bodyPr vertOverflow="clip" wrap="square" lIns="144000" tIns="22860" rIns="144000" bIns="0" anchor="ctr" anchorCtr="0" upright="1"/>
        <a:lstStyle/>
        <a:p>
          <a:pPr algn="l" rtl="0">
            <a:lnSpc>
              <a:spcPts val="1300"/>
            </a:lnSpc>
            <a:defRPr sz="1000"/>
          </a:pPr>
          <a:r>
            <a:rPr lang="en-AU" sz="1400" b="0" i="0" u="none" strike="noStrike" baseline="0">
              <a:solidFill>
                <a:srgbClr val="212223"/>
              </a:solidFill>
              <a:latin typeface="+mn-lt"/>
            </a:rPr>
            <a:t>The Delbridge Forensic Accounting "Family Law Interest Calculator" will calculate the interest on a costs order or outstanding payment of a certain sum in accordance with interest rates prescribed by Rule 10.17 of the </a:t>
          </a:r>
          <a:r>
            <a:rPr lang="en-AU" sz="1400" b="0" i="1" u="none" strike="noStrike" baseline="0">
              <a:solidFill>
                <a:srgbClr val="212223"/>
              </a:solidFill>
              <a:latin typeface="+mn-lt"/>
            </a:rPr>
            <a:t>Federal Circuit and Family Court of Australia (Family Law) Rules 2021 </a:t>
          </a:r>
          <a:r>
            <a:rPr lang="en-AU" sz="1400" b="0" i="0" u="none" strike="noStrike" baseline="0">
              <a:solidFill>
                <a:srgbClr val="212223"/>
              </a:solidFill>
              <a:latin typeface="+mn-lt"/>
            </a:rPr>
            <a:t>and Rule 313 of the </a:t>
          </a:r>
          <a:r>
            <a:rPr lang="en-AU" sz="1400" b="0" i="1" u="none" strike="noStrike" baseline="0">
              <a:solidFill>
                <a:srgbClr val="212223"/>
              </a:solidFill>
              <a:latin typeface="+mn-lt"/>
            </a:rPr>
            <a:t>Family Court Rules 2021 (WA)</a:t>
          </a:r>
          <a:r>
            <a:rPr lang="en-AU" sz="1400" b="0" i="0" u="none" strike="noStrike" baseline="0">
              <a:solidFill>
                <a:srgbClr val="212223"/>
              </a:solidFill>
              <a:latin typeface="+mn-lt"/>
            </a:rPr>
            <a:t>.</a:t>
          </a:r>
        </a:p>
        <a:p>
          <a:pPr algn="l" rtl="0">
            <a:lnSpc>
              <a:spcPts val="1300"/>
            </a:lnSpc>
            <a:defRPr sz="1000"/>
          </a:pPr>
          <a:endParaRPr lang="en-AU" sz="1400" b="0" i="0" u="none" strike="noStrike" baseline="0">
            <a:solidFill>
              <a:srgbClr val="212223"/>
            </a:solidFill>
            <a:latin typeface="+mn-lt"/>
          </a:endParaRPr>
        </a:p>
        <a:p>
          <a:pPr algn="l" rtl="0">
            <a:lnSpc>
              <a:spcPts val="1300"/>
            </a:lnSpc>
            <a:defRPr sz="1000"/>
          </a:pPr>
          <a:r>
            <a:rPr lang="en-AU" sz="1400" b="0" i="0" u="none" strike="noStrike" baseline="0">
              <a:solidFill>
                <a:srgbClr val="212223"/>
              </a:solidFill>
              <a:latin typeface="+mn-lt"/>
            </a:rPr>
            <a:t>The interest will be calculated on the assumption that the whole of the amount was due at the date that is input and is calculated on a simple interest basis per s101(6) Civil Procedure Act 2005.</a:t>
          </a:r>
        </a:p>
        <a:p>
          <a:pPr algn="l" rtl="0">
            <a:lnSpc>
              <a:spcPts val="1200"/>
            </a:lnSpc>
            <a:defRPr sz="1000"/>
          </a:pPr>
          <a:endParaRPr lang="en-AU" sz="1400" b="0" i="0" u="none" strike="noStrike" baseline="0">
            <a:solidFill>
              <a:srgbClr val="212223"/>
            </a:solidFill>
            <a:latin typeface="+mn-lt"/>
          </a:endParaRPr>
        </a:p>
        <a:p>
          <a:pPr algn="l" rtl="0">
            <a:lnSpc>
              <a:spcPts val="1200"/>
            </a:lnSpc>
            <a:defRPr sz="1000"/>
          </a:pPr>
          <a:r>
            <a:rPr lang="en-AU" sz="1400" b="0" i="0" u="none" strike="noStrike" baseline="0">
              <a:solidFill>
                <a:srgbClr val="212223"/>
              </a:solidFill>
              <a:latin typeface="+mn-lt"/>
            </a:rPr>
            <a:t>For more complex interest calculations, please contact us on (02) 4964 6800 for further assistance.</a:t>
          </a:r>
        </a:p>
      </xdr:txBody>
    </xdr:sp>
    <xdr:clientData/>
  </xdr:twoCellAnchor>
  <xdr:twoCellAnchor editAs="oneCell">
    <xdr:from>
      <xdr:col>6</xdr:col>
      <xdr:colOff>84667</xdr:colOff>
      <xdr:row>0</xdr:row>
      <xdr:rowOff>96139</xdr:rowOff>
    </xdr:from>
    <xdr:to>
      <xdr:col>7</xdr:col>
      <xdr:colOff>2135716</xdr:colOff>
      <xdr:row>3</xdr:row>
      <xdr:rowOff>74082</xdr:rowOff>
    </xdr:to>
    <xdr:pic>
      <xdr:nvPicPr>
        <xdr:cNvPr id="1085" name="Picture 3" descr="Delbridge RGB Primary.pdf">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3534" y="96139"/>
          <a:ext cx="3702049" cy="1408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DFA Colours">
      <a:dk1>
        <a:sysClr val="windowText" lastClr="000000"/>
      </a:dk1>
      <a:lt1>
        <a:sysClr val="window" lastClr="FFFFFF"/>
      </a:lt1>
      <a:dk2>
        <a:srgbClr val="7F7F7F"/>
      </a:dk2>
      <a:lt2>
        <a:srgbClr val="D9D9D9"/>
      </a:lt2>
      <a:accent1>
        <a:srgbClr val="5D0C8B"/>
      </a:accent1>
      <a:accent2>
        <a:srgbClr val="BAA1D0"/>
      </a:accent2>
      <a:accent3>
        <a:srgbClr val="86DADE"/>
      </a:accent3>
      <a:accent4>
        <a:srgbClr val="7F7F7F"/>
      </a:accent4>
      <a:accent5>
        <a:srgbClr val="D9D9D9"/>
      </a:accent5>
      <a:accent6>
        <a:srgbClr val="FFFFFF"/>
      </a:accent6>
      <a:hlink>
        <a:srgbClr val="000000"/>
      </a:hlink>
      <a:folHlink>
        <a:srgbClr val="0563C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cfcoa.gov.au/rate-of-interest" TargetMode="External"/><Relationship Id="rId1" Type="http://schemas.openxmlformats.org/officeDocument/2006/relationships/hyperlink" Target="https://www.rba.gov.au/statistics/cash-rat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familycourt.gov.au/wps/wcm/connect/fcoaweb/rules-and-legislation/rate-of-intere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P57"/>
  <sheetViews>
    <sheetView showGridLines="0" workbookViewId="0">
      <selection activeCell="C48" sqref="C48"/>
    </sheetView>
  </sheetViews>
  <sheetFormatPr defaultColWidth="9.109375" defaultRowHeight="14.4"/>
  <cols>
    <col min="1" max="1" width="10.5546875" style="26" bestFit="1" customWidth="1"/>
    <col min="2" max="2" width="9.109375" style="26"/>
    <col min="3" max="3" width="11.44140625" style="26" bestFit="1" customWidth="1"/>
    <col min="4" max="4" width="9.33203125" style="26" bestFit="1" customWidth="1"/>
    <col min="5" max="5" width="10.109375" style="26" bestFit="1" customWidth="1"/>
    <col min="6" max="6" width="8.5546875" style="26" bestFit="1" customWidth="1"/>
    <col min="7" max="7" width="10.33203125" style="26" bestFit="1" customWidth="1"/>
    <col min="8" max="8" width="14.44140625" style="26" customWidth="1"/>
    <col min="9" max="11" width="9.109375" style="26"/>
    <col min="12" max="12" width="10.109375" style="26" bestFit="1" customWidth="1"/>
    <col min="13" max="16384" width="9.109375" style="26"/>
  </cols>
  <sheetData>
    <row r="6" spans="1:15">
      <c r="H6" s="56" t="s">
        <v>36</v>
      </c>
    </row>
    <row r="7" spans="1:15">
      <c r="A7" s="55" t="s">
        <v>0</v>
      </c>
      <c r="G7" s="59">
        <v>45675</v>
      </c>
      <c r="H7" s="58" t="s">
        <v>39</v>
      </c>
      <c r="L7" s="57" t="s">
        <v>37</v>
      </c>
      <c r="M7" s="52" t="s">
        <v>35</v>
      </c>
    </row>
    <row r="8" spans="1:15">
      <c r="A8" s="55" t="s">
        <v>38</v>
      </c>
      <c r="G8" s="59">
        <v>45485</v>
      </c>
    </row>
    <row r="10" spans="1:15">
      <c r="A10" s="26" t="s">
        <v>1</v>
      </c>
    </row>
    <row r="11" spans="1:15">
      <c r="A11" s="26" t="s">
        <v>2</v>
      </c>
      <c r="G11" s="27"/>
      <c r="M11" s="26" t="s">
        <v>31</v>
      </c>
    </row>
    <row r="12" spans="1:15">
      <c r="A12" s="26" t="s">
        <v>3</v>
      </c>
      <c r="G12" s="27"/>
      <c r="M12" s="26" t="s">
        <v>32</v>
      </c>
      <c r="O12" s="52" t="s">
        <v>34</v>
      </c>
    </row>
    <row r="13" spans="1:15">
      <c r="A13" s="26" t="s">
        <v>4</v>
      </c>
      <c r="G13" s="27"/>
    </row>
    <row r="15" spans="1:15">
      <c r="A15" s="28"/>
      <c r="B15" s="29"/>
      <c r="C15" s="29"/>
      <c r="D15" s="30" t="s">
        <v>5</v>
      </c>
      <c r="E15" s="30"/>
      <c r="F15" s="30" t="s">
        <v>6</v>
      </c>
      <c r="G15" s="30" t="s">
        <v>5</v>
      </c>
      <c r="H15" s="30" t="s">
        <v>5</v>
      </c>
    </row>
    <row r="16" spans="1:15">
      <c r="A16" s="60" t="s">
        <v>7</v>
      </c>
      <c r="B16" s="61"/>
      <c r="C16" s="61"/>
      <c r="D16" s="31" t="s">
        <v>8</v>
      </c>
      <c r="E16" s="31"/>
      <c r="F16" s="31" t="s">
        <v>9</v>
      </c>
      <c r="G16" s="31" t="s">
        <v>9</v>
      </c>
      <c r="H16" s="31" t="s">
        <v>10</v>
      </c>
    </row>
    <row r="17" spans="1:10">
      <c r="A17" s="27">
        <v>31049</v>
      </c>
      <c r="B17" s="32" t="s">
        <v>11</v>
      </c>
      <c r="C17" s="27">
        <v>31904</v>
      </c>
      <c r="D17" s="33">
        <v>0.1</v>
      </c>
      <c r="F17" s="34">
        <f>C17-A17+1</f>
        <v>856</v>
      </c>
      <c r="G17" s="34">
        <f>IF('Delbridge Interest Calculator'!$G$10&gt;C17,(IF('Delbridge Interest Calculator'!$G$8&lt;A17,F17,IF('Delbridge Interest Calculator'!$G$8&lt;C17,C17-'Delbridge Interest Calculator'!$G$8,0))),IF('Delbridge Interest Calculator'!$G$10&gt;A17,'Delbridge Interest Calculator'!$G$10-A17,0))</f>
        <v>0</v>
      </c>
      <c r="H17" s="35">
        <f>ROUND('Delbridge Interest Calculator'!$G$12*D17/365.25*G17,2)</f>
        <v>0</v>
      </c>
    </row>
    <row r="18" spans="1:10">
      <c r="A18" s="27">
        <v>31905</v>
      </c>
      <c r="B18" s="32" t="s">
        <v>11</v>
      </c>
      <c r="C18" s="27">
        <v>33251</v>
      </c>
      <c r="D18" s="33">
        <v>0.15</v>
      </c>
      <c r="F18" s="34">
        <f t="shared" ref="F18:F34" si="0">C18-A18+1</f>
        <v>1347</v>
      </c>
      <c r="G18" s="34">
        <f>IF('Delbridge Interest Calculator'!$G$10&gt;C18,(IF('Delbridge Interest Calculator'!$G$8&lt;A18,F18,IF('Delbridge Interest Calculator'!$G$8&lt;C18,C18-'Delbridge Interest Calculator'!$G$8,0))),IF('Delbridge Interest Calculator'!$G$10&gt;A18,'Delbridge Interest Calculator'!$G$10-A18,0))</f>
        <v>0</v>
      </c>
      <c r="H18" s="35">
        <f>ROUND('Delbridge Interest Calculator'!$G$12*D18/365.25*G18,2)</f>
        <v>0</v>
      </c>
      <c r="I18" s="32"/>
      <c r="J18" s="33"/>
    </row>
    <row r="19" spans="1:10">
      <c r="A19" s="27">
        <v>33252</v>
      </c>
      <c r="B19" s="32" t="s">
        <v>11</v>
      </c>
      <c r="C19" s="27">
        <v>33636</v>
      </c>
      <c r="D19" s="33">
        <v>0.18</v>
      </c>
      <c r="F19" s="34">
        <f t="shared" si="0"/>
        <v>385</v>
      </c>
      <c r="G19" s="34">
        <f>IF('Delbridge Interest Calculator'!$G$10&gt;C19,(IF('Delbridge Interest Calculator'!$G$8&lt;A19,F19,IF('Delbridge Interest Calculator'!$G$8&lt;C19,C19-'Delbridge Interest Calculator'!$G$8,0))),IF('Delbridge Interest Calculator'!$G$10&gt;A19,'Delbridge Interest Calculator'!$G$10-A19,0))</f>
        <v>0</v>
      </c>
      <c r="H19" s="35">
        <f>ROUND('Delbridge Interest Calculator'!$G$12*D19/365.25*G19,2)</f>
        <v>0</v>
      </c>
    </row>
    <row r="20" spans="1:10">
      <c r="A20" s="27">
        <v>33637</v>
      </c>
      <c r="B20" s="32" t="s">
        <v>11</v>
      </c>
      <c r="C20" s="27">
        <v>36341</v>
      </c>
      <c r="D20" s="33">
        <v>0.14000000000000001</v>
      </c>
      <c r="F20" s="34">
        <f t="shared" si="0"/>
        <v>2705</v>
      </c>
      <c r="G20" s="34">
        <f>IF('Delbridge Interest Calculator'!$G$10&gt;C20,(IF('Delbridge Interest Calculator'!$G$8&lt;A20,F20,IF('Delbridge Interest Calculator'!$G$8&lt;C20,C20-'Delbridge Interest Calculator'!$G$8,0))),IF('Delbridge Interest Calculator'!$G$10&gt;A20,'Delbridge Interest Calculator'!$G$10-A20,0))</f>
        <v>0</v>
      </c>
      <c r="H20" s="35">
        <f>ROUND('Delbridge Interest Calculator'!$G$12*D20/365.25*G20,2)</f>
        <v>0</v>
      </c>
      <c r="I20" s="32"/>
      <c r="J20" s="33"/>
    </row>
    <row r="21" spans="1:10">
      <c r="A21" s="27">
        <v>36342</v>
      </c>
      <c r="B21" s="32" t="s">
        <v>11</v>
      </c>
      <c r="C21" s="27">
        <v>36707</v>
      </c>
      <c r="D21" s="33">
        <v>9.5500000000000002E-2</v>
      </c>
      <c r="F21" s="34">
        <f t="shared" si="0"/>
        <v>366</v>
      </c>
      <c r="G21" s="34">
        <f>IF('Delbridge Interest Calculator'!$G$10&gt;C21,(IF('Delbridge Interest Calculator'!$G$8&lt;A21,F21,IF('Delbridge Interest Calculator'!$G$8&lt;C21,C21-'Delbridge Interest Calculator'!$G$8,0))),IF('Delbridge Interest Calculator'!$G$10&gt;A21,'Delbridge Interest Calculator'!$G$10-A21,0))</f>
        <v>0</v>
      </c>
      <c r="H21" s="35">
        <f>ROUND('Delbridge Interest Calculator'!$G$12*D21/365.25*G21,2)</f>
        <v>0</v>
      </c>
    </row>
    <row r="22" spans="1:10">
      <c r="A22" s="27">
        <v>36708</v>
      </c>
      <c r="B22" s="32" t="s">
        <v>11</v>
      </c>
      <c r="C22" s="27">
        <v>37437</v>
      </c>
      <c r="D22" s="33">
        <v>0.113</v>
      </c>
      <c r="F22" s="34">
        <f t="shared" si="0"/>
        <v>730</v>
      </c>
      <c r="G22" s="34">
        <f>IF('Delbridge Interest Calculator'!$G$10&gt;C22,(IF('Delbridge Interest Calculator'!$G$8&lt;A22,F22,IF('Delbridge Interest Calculator'!$G$8&lt;C22,C22-'Delbridge Interest Calculator'!$G$8,0))),IF('Delbridge Interest Calculator'!$G$10&gt;A22,'Delbridge Interest Calculator'!$G$10-A22,0))</f>
        <v>0</v>
      </c>
      <c r="H22" s="35">
        <f>ROUND('Delbridge Interest Calculator'!$G$12*D22/365.25*G22,2)</f>
        <v>0</v>
      </c>
    </row>
    <row r="23" spans="1:10">
      <c r="A23" s="27">
        <v>37438</v>
      </c>
      <c r="B23" s="32" t="s">
        <v>11</v>
      </c>
      <c r="C23" s="27">
        <v>37802</v>
      </c>
      <c r="D23" s="33">
        <v>0.10100000000000001</v>
      </c>
      <c r="F23" s="34">
        <f t="shared" si="0"/>
        <v>365</v>
      </c>
      <c r="G23" s="34">
        <f>IF('Delbridge Interest Calculator'!$G$10&gt;C23,(IF('Delbridge Interest Calculator'!$G$8&lt;A23,F23,IF('Delbridge Interest Calculator'!$G$8&lt;C23,C23-'Delbridge Interest Calculator'!$G$8,0))),IF('Delbridge Interest Calculator'!$G$10&gt;A23,'Delbridge Interest Calculator'!$G$10-A23,0))</f>
        <v>0</v>
      </c>
      <c r="H23" s="35">
        <f>ROUND('Delbridge Interest Calculator'!$G$12*D23/365.25*G23,2)</f>
        <v>0</v>
      </c>
    </row>
    <row r="24" spans="1:10">
      <c r="A24" s="27">
        <v>37803</v>
      </c>
      <c r="B24" s="32" t="s">
        <v>11</v>
      </c>
      <c r="C24" s="27">
        <v>38337</v>
      </c>
      <c r="D24" s="33">
        <v>9.5500000000000002E-2</v>
      </c>
      <c r="F24" s="34">
        <f t="shared" si="0"/>
        <v>535</v>
      </c>
      <c r="G24" s="34">
        <f>IF('Delbridge Interest Calculator'!$G$10&gt;C24,(IF('Delbridge Interest Calculator'!$G$8&lt;A24,F24,IF('Delbridge Interest Calculator'!$G$8&lt;C24,C24-'Delbridge Interest Calculator'!$G$8,0))),IF('Delbridge Interest Calculator'!$G$10&gt;A24,'Delbridge Interest Calculator'!$G$10-A24,0))</f>
        <v>0</v>
      </c>
      <c r="H24" s="35">
        <f>ROUND('Delbridge Interest Calculator'!$G$12*D24/365.25*G24,2)</f>
        <v>0</v>
      </c>
    </row>
    <row r="25" spans="1:10">
      <c r="A25" s="27">
        <f t="shared" ref="A25:A33" si="1">C24+1</f>
        <v>38338</v>
      </c>
      <c r="B25" s="32" t="s">
        <v>11</v>
      </c>
      <c r="C25" s="27">
        <v>38898</v>
      </c>
      <c r="D25" s="33">
        <v>0.10249999999999999</v>
      </c>
      <c r="F25" s="34">
        <f t="shared" si="0"/>
        <v>561</v>
      </c>
      <c r="G25" s="34">
        <f>IF('Delbridge Interest Calculator'!$G$10&gt;C25,(IF('Delbridge Interest Calculator'!$G$8&lt;A25,F25,IF('Delbridge Interest Calculator'!$G$8&lt;C25,C25-'Delbridge Interest Calculator'!$G$8,0))),IF('Delbridge Interest Calculator'!$G$10&gt;A25,'Delbridge Interest Calculator'!$G$10-A25,0))</f>
        <v>0</v>
      </c>
      <c r="H25" s="35">
        <f>ROUND('Delbridge Interest Calculator'!$G$12*D25/365.25*G25,2)</f>
        <v>0</v>
      </c>
    </row>
    <row r="26" spans="1:10">
      <c r="A26" s="27">
        <f t="shared" si="1"/>
        <v>38899</v>
      </c>
      <c r="B26" s="32" t="s">
        <v>11</v>
      </c>
      <c r="C26" s="27">
        <v>39435</v>
      </c>
      <c r="D26" s="33">
        <v>0.1075</v>
      </c>
      <c r="F26" s="34">
        <f t="shared" si="0"/>
        <v>537</v>
      </c>
      <c r="G26" s="34">
        <f>IF('Delbridge Interest Calculator'!$G$10&gt;C26,(IF('Delbridge Interest Calculator'!$G$8&lt;A26,F26,IF('Delbridge Interest Calculator'!$G$8&lt;C26,C26-'Delbridge Interest Calculator'!$G$8,0))),IF('Delbridge Interest Calculator'!$G$10&gt;A26,'Delbridge Interest Calculator'!$G$10-A26,0))</f>
        <v>0</v>
      </c>
      <c r="H26" s="35">
        <f>ROUND('Delbridge Interest Calculator'!$G$12*D26/365.25*G26,2)</f>
        <v>0</v>
      </c>
    </row>
    <row r="27" spans="1:10">
      <c r="A27" s="27">
        <f t="shared" si="1"/>
        <v>39436</v>
      </c>
      <c r="B27" s="32" t="s">
        <v>11</v>
      </c>
      <c r="C27" s="27">
        <v>39629</v>
      </c>
      <c r="D27" s="33">
        <v>0.11749999999999999</v>
      </c>
      <c r="F27" s="34">
        <f t="shared" si="0"/>
        <v>194</v>
      </c>
      <c r="G27" s="34">
        <f>IF('Delbridge Interest Calculator'!$G$10&gt;C27,(IF('Delbridge Interest Calculator'!$G$8&lt;A27,F27,IF('Delbridge Interest Calculator'!$G$8&lt;C27,C27-'Delbridge Interest Calculator'!$G$8,0))),IF('Delbridge Interest Calculator'!$G$10&gt;A27,'Delbridge Interest Calculator'!$G$10-A27,0))</f>
        <v>0</v>
      </c>
      <c r="H27" s="35">
        <f>ROUND('Delbridge Interest Calculator'!$G$12*D27/365.25*G27,2)</f>
        <v>0</v>
      </c>
    </row>
    <row r="28" spans="1:10">
      <c r="A28" s="27">
        <f t="shared" si="1"/>
        <v>39630</v>
      </c>
      <c r="B28" s="32" t="s">
        <v>11</v>
      </c>
      <c r="C28" s="27">
        <v>39994</v>
      </c>
      <c r="D28" s="33">
        <v>0.1225</v>
      </c>
      <c r="F28" s="34">
        <f t="shared" si="0"/>
        <v>365</v>
      </c>
      <c r="G28" s="34">
        <f>IF('Delbridge Interest Calculator'!$G$10&gt;C28,(IF('Delbridge Interest Calculator'!$G$8&lt;A28,F28,IF('Delbridge Interest Calculator'!$G$8&lt;C28,C28-'Delbridge Interest Calculator'!$G$8,0))),IF('Delbridge Interest Calculator'!$G$10&gt;A28,'Delbridge Interest Calculator'!$G$10-A28,0))</f>
        <v>0</v>
      </c>
      <c r="H28" s="35">
        <f>ROUND('Delbridge Interest Calculator'!$G$12*D28/365.25*G28,2)</f>
        <v>0</v>
      </c>
    </row>
    <row r="29" spans="1:10">
      <c r="A29" s="27">
        <f t="shared" si="1"/>
        <v>39995</v>
      </c>
      <c r="B29" s="32" t="s">
        <v>11</v>
      </c>
      <c r="C29" s="27">
        <v>40359</v>
      </c>
      <c r="D29" s="33">
        <v>0.08</v>
      </c>
      <c r="F29" s="34">
        <f t="shared" si="0"/>
        <v>365</v>
      </c>
      <c r="G29" s="34">
        <f>IF('Delbridge Interest Calculator'!$G$10&gt;C29,(IF('Delbridge Interest Calculator'!$G$8&lt;A29,F29,IF('Delbridge Interest Calculator'!$G$8&lt;C29,C29-'Delbridge Interest Calculator'!$G$8,0))),IF('Delbridge Interest Calculator'!$G$10&gt;A29,'Delbridge Interest Calculator'!$G$10-A29,0))</f>
        <v>0</v>
      </c>
      <c r="H29" s="35">
        <f>ROUND('Delbridge Interest Calculator'!$G$12*D29/365.25*G29,2)</f>
        <v>0</v>
      </c>
    </row>
    <row r="30" spans="1:10">
      <c r="A30" s="27">
        <f t="shared" si="1"/>
        <v>40360</v>
      </c>
      <c r="B30" s="32" t="s">
        <v>11</v>
      </c>
      <c r="C30" s="27">
        <v>40543</v>
      </c>
      <c r="D30" s="33">
        <v>9.5000000000000001E-2</v>
      </c>
      <c r="F30" s="34">
        <f t="shared" si="0"/>
        <v>184</v>
      </c>
      <c r="G30" s="34">
        <f>IF('Delbridge Interest Calculator'!$G$10&gt;C30,(IF('Delbridge Interest Calculator'!$G$8&lt;A30,F30,IF('Delbridge Interest Calculator'!$G$8&lt;C30,C30-'Delbridge Interest Calculator'!$G$8,0))),IF('Delbridge Interest Calculator'!$G$10&gt;A30,'Delbridge Interest Calculator'!$G$10-A30,0))</f>
        <v>0</v>
      </c>
      <c r="H30" s="35">
        <f>ROUND('Delbridge Interest Calculator'!$G$12*D30/365.25*G30,2)</f>
        <v>0</v>
      </c>
    </row>
    <row r="31" spans="1:10">
      <c r="A31" s="27">
        <f t="shared" si="1"/>
        <v>40544</v>
      </c>
      <c r="B31" s="32" t="s">
        <v>11</v>
      </c>
      <c r="C31" s="27">
        <v>40908</v>
      </c>
      <c r="D31" s="33">
        <v>0.1075</v>
      </c>
      <c r="F31" s="34">
        <f t="shared" si="0"/>
        <v>365</v>
      </c>
      <c r="G31" s="34">
        <f>IF('Delbridge Interest Calculator'!$G$10&gt;C31,(IF('Delbridge Interest Calculator'!$G$8&lt;A31,F31,IF('Delbridge Interest Calculator'!$G$8&lt;C31,C31-'Delbridge Interest Calculator'!$G$8,0))),IF('Delbridge Interest Calculator'!$G$10&gt;A31,'Delbridge Interest Calculator'!$G$10-A31,0))</f>
        <v>0</v>
      </c>
      <c r="H31" s="35">
        <f>ROUND('Delbridge Interest Calculator'!$G$12*D31/365.25*G31,2)</f>
        <v>0</v>
      </c>
    </row>
    <row r="32" spans="1:10">
      <c r="A32" s="27">
        <f t="shared" si="1"/>
        <v>40909</v>
      </c>
      <c r="B32" s="32" t="s">
        <v>11</v>
      </c>
      <c r="C32" s="27">
        <v>41090</v>
      </c>
      <c r="D32" s="33">
        <v>0.10249999999999999</v>
      </c>
      <c r="F32" s="34">
        <f t="shared" si="0"/>
        <v>182</v>
      </c>
      <c r="G32" s="34">
        <f>IF('Delbridge Interest Calculator'!$G$10&gt;C32,(IF('Delbridge Interest Calculator'!$G$8&lt;A32,F32,IF('Delbridge Interest Calculator'!$G$8&lt;C32,C32-'Delbridge Interest Calculator'!$G$8,0))),IF('Delbridge Interest Calculator'!$G$10&gt;A32,'Delbridge Interest Calculator'!$G$10-A32,0))</f>
        <v>0</v>
      </c>
      <c r="H32" s="35">
        <f>ROUND('Delbridge Interest Calculator'!$G$12*D32/365.25*G32,2)</f>
        <v>0</v>
      </c>
    </row>
    <row r="33" spans="1:8">
      <c r="A33" s="27">
        <f t="shared" si="1"/>
        <v>41091</v>
      </c>
      <c r="B33" s="32" t="s">
        <v>11</v>
      </c>
      <c r="C33" s="27">
        <v>41274</v>
      </c>
      <c r="D33" s="33">
        <v>9.5000000000000001E-2</v>
      </c>
      <c r="F33" s="34">
        <f t="shared" si="0"/>
        <v>184</v>
      </c>
      <c r="G33" s="34">
        <f>IF('Delbridge Interest Calculator'!$G$10&gt;C33,(IF('Delbridge Interest Calculator'!$G$8&lt;A33,F33,IF('Delbridge Interest Calculator'!$G$8&lt;C33,C33-'Delbridge Interest Calculator'!$G$8,0))),IF('Delbridge Interest Calculator'!$G$10&gt;A33,'Delbridge Interest Calculator'!$G$10-A33,0))</f>
        <v>0</v>
      </c>
      <c r="H33" s="35">
        <f>ROUND('Delbridge Interest Calculator'!$G$12*D33/365.25*G33,2)</f>
        <v>0</v>
      </c>
    </row>
    <row r="34" spans="1:8">
      <c r="A34" s="27">
        <f>C33+1</f>
        <v>41275</v>
      </c>
      <c r="B34" s="32" t="s">
        <v>11</v>
      </c>
      <c r="C34" s="27">
        <v>41455</v>
      </c>
      <c r="D34" s="33">
        <v>0.09</v>
      </c>
      <c r="F34" s="34">
        <f t="shared" si="0"/>
        <v>181</v>
      </c>
      <c r="G34" s="34">
        <f>IF('Delbridge Interest Calculator'!$G$10&gt;C34,(IF('Delbridge Interest Calculator'!$G$8&lt;A34,F34,IF('Delbridge Interest Calculator'!$G$8&lt;C34,C34-'Delbridge Interest Calculator'!$G$8,0))),IF('Delbridge Interest Calculator'!$G$10&gt;A34,'Delbridge Interest Calculator'!$G$10-A34,0))</f>
        <v>0</v>
      </c>
      <c r="H34" s="35">
        <f>ROUND('Delbridge Interest Calculator'!$G$12*D34/365.25*G34,2)</f>
        <v>0</v>
      </c>
    </row>
    <row r="35" spans="1:8">
      <c r="A35" s="27">
        <f>C34+1</f>
        <v>41456</v>
      </c>
      <c r="B35" s="36" t="s">
        <v>11</v>
      </c>
      <c r="C35" s="27">
        <v>41639</v>
      </c>
      <c r="D35" s="37">
        <v>8.7499999999999994E-2</v>
      </c>
      <c r="F35" s="34">
        <f t="shared" ref="F35:F49" si="2">C35-A35+1</f>
        <v>184</v>
      </c>
      <c r="G35" s="34">
        <f>IF('Delbridge Interest Calculator'!$G$10&gt;C35,(IF('Delbridge Interest Calculator'!$G$8&lt;A35,F35,IF('Delbridge Interest Calculator'!$G$8&lt;C35,C35-'Delbridge Interest Calculator'!$G$8,0))),IF('Delbridge Interest Calculator'!$G$10&gt;A35,'Delbridge Interest Calculator'!$G$10-A35,0))</f>
        <v>0</v>
      </c>
      <c r="H35" s="35">
        <f>ROUND('Delbridge Interest Calculator'!$G$12*D35/365.25*G35,2)</f>
        <v>0</v>
      </c>
    </row>
    <row r="36" spans="1:8">
      <c r="A36" s="27">
        <v>41640</v>
      </c>
      <c r="B36" s="36" t="s">
        <v>11</v>
      </c>
      <c r="C36" s="27">
        <v>42185</v>
      </c>
      <c r="D36" s="37">
        <v>8.5000000000000006E-2</v>
      </c>
      <c r="F36" s="34">
        <f t="shared" si="2"/>
        <v>546</v>
      </c>
      <c r="G36" s="34">
        <f>IF('Delbridge Interest Calculator'!$G$10&gt;C36,(IF('Delbridge Interest Calculator'!$G$8&lt;A36,F36,IF('Delbridge Interest Calculator'!$G$8&lt;C36,C36-'Delbridge Interest Calculator'!$G$8,0))),IF('Delbridge Interest Calculator'!$G$10&gt;A36,'Delbridge Interest Calculator'!$G$10-A36,0))</f>
        <v>0</v>
      </c>
      <c r="H36" s="35">
        <f>ROUND('Delbridge Interest Calculator'!$G$12*D36/365.25*G36,2)</f>
        <v>0</v>
      </c>
    </row>
    <row r="37" spans="1:8">
      <c r="A37" s="27">
        <v>42186</v>
      </c>
      <c r="B37" s="36" t="s">
        <v>11</v>
      </c>
      <c r="C37" s="27">
        <v>42551</v>
      </c>
      <c r="D37" s="37">
        <v>0.08</v>
      </c>
      <c r="F37" s="34">
        <f t="shared" si="2"/>
        <v>366</v>
      </c>
      <c r="G37" s="34">
        <f>IF('Delbridge Interest Calculator'!$G$10&gt;C37,(IF('Delbridge Interest Calculator'!$G$8&lt;A37,F37,IF('Delbridge Interest Calculator'!$G$8&lt;C37,C37-'Delbridge Interest Calculator'!$G$8,0))),IF('Delbridge Interest Calculator'!$G$10&gt;A37,'Delbridge Interest Calculator'!$G$10-A37,0))</f>
        <v>0</v>
      </c>
      <c r="H37" s="35">
        <f>ROUND('Delbridge Interest Calculator'!$G$12*D37/365.25*G37,2)</f>
        <v>0</v>
      </c>
    </row>
    <row r="38" spans="1:8">
      <c r="A38" s="27">
        <v>42552</v>
      </c>
      <c r="B38" s="36" t="s">
        <v>11</v>
      </c>
      <c r="C38" s="27">
        <v>42735</v>
      </c>
      <c r="D38" s="37">
        <v>7.7499999999999999E-2</v>
      </c>
      <c r="F38" s="34">
        <f t="shared" si="2"/>
        <v>184</v>
      </c>
      <c r="G38" s="34">
        <f>IF('Delbridge Interest Calculator'!$G$10&gt;C38,(IF('Delbridge Interest Calculator'!$G$8&lt;A38,F38,IF('Delbridge Interest Calculator'!$G$8&lt;C38,C38-'Delbridge Interest Calculator'!$G$8,0))),IF('Delbridge Interest Calculator'!$G$10&gt;A38,'Delbridge Interest Calculator'!$G$10-A38,0))</f>
        <v>0</v>
      </c>
      <c r="H38" s="35">
        <f>ROUND('Delbridge Interest Calculator'!$G$12*D38/365.25*G38,2)</f>
        <v>0</v>
      </c>
    </row>
    <row r="39" spans="1:8">
      <c r="A39" s="27">
        <v>42736</v>
      </c>
      <c r="B39" s="36" t="s">
        <v>11</v>
      </c>
      <c r="C39" s="27">
        <v>43646</v>
      </c>
      <c r="D39" s="37">
        <v>7.4999999999999997E-2</v>
      </c>
      <c r="F39" s="34">
        <f t="shared" si="2"/>
        <v>911</v>
      </c>
      <c r="G39" s="34">
        <f>IF('Delbridge Interest Calculator'!$G$10&gt;C39,(IF('Delbridge Interest Calculator'!$G$8&lt;A39,F39,IF('Delbridge Interest Calculator'!$G$8&lt;C39,C39-'Delbridge Interest Calculator'!$G$8,0))),IF('Delbridge Interest Calculator'!$G$10&gt;A39,'Delbridge Interest Calculator'!$G$10-A39,0))</f>
        <v>0</v>
      </c>
      <c r="H39" s="35">
        <f>ROUND('Delbridge Interest Calculator'!$G$12*D39/365.25*G39,2)</f>
        <v>0</v>
      </c>
    </row>
    <row r="40" spans="1:8">
      <c r="A40" s="27">
        <v>43647</v>
      </c>
      <c r="B40" s="36" t="s">
        <v>11</v>
      </c>
      <c r="C40" s="40">
        <v>43830</v>
      </c>
      <c r="D40" s="37">
        <v>7.2499999999999995E-2</v>
      </c>
      <c r="F40" s="34">
        <f t="shared" ref="F40:F41" si="3">C40-A40+1</f>
        <v>184</v>
      </c>
      <c r="G40" s="34">
        <f>IF('Delbridge Interest Calculator'!$G$10&gt;=C40,(IF('Delbridge Interest Calculator'!$G$8&lt;A40,F40,IF('Delbridge Interest Calculator'!$G$8&lt;C40,C40-'Delbridge Interest Calculator'!$G$8,0))),IF('Delbridge Interest Calculator'!$G$10&gt;A40,'Delbridge Interest Calculator'!$G$10-A40,0))</f>
        <v>0</v>
      </c>
      <c r="H40" s="35">
        <f>ROUND('Delbridge Interest Calculator'!$G$12*D40/365.25*G40,2)</f>
        <v>0</v>
      </c>
    </row>
    <row r="41" spans="1:8">
      <c r="A41" s="27">
        <v>43831</v>
      </c>
      <c r="B41" s="36" t="s">
        <v>11</v>
      </c>
      <c r="C41" s="40">
        <v>44012</v>
      </c>
      <c r="D41" s="37">
        <v>6.7500000000000004E-2</v>
      </c>
      <c r="F41" s="34">
        <f t="shared" si="3"/>
        <v>182</v>
      </c>
      <c r="G41" s="34">
        <f>IF('Delbridge Interest Calculator'!$G$10&gt;=C41,(IF('Delbridge Interest Calculator'!$G$8&lt;A41,F41,IF('Delbridge Interest Calculator'!$G$8&lt;C41,C41-'Delbridge Interest Calculator'!$G$8,0))),IF('Delbridge Interest Calculator'!$G$10&gt;A41,'Delbridge Interest Calculator'!$G$10-A41,0))</f>
        <v>0</v>
      </c>
      <c r="H41" s="35">
        <f>ROUND('Delbridge Interest Calculator'!$G$12*D41/365.25*G41,2)</f>
        <v>0</v>
      </c>
    </row>
    <row r="42" spans="1:8">
      <c r="A42" s="27">
        <v>44013</v>
      </c>
      <c r="B42" s="36" t="s">
        <v>11</v>
      </c>
      <c r="C42" s="40">
        <v>44196</v>
      </c>
      <c r="D42" s="37">
        <v>6.25E-2</v>
      </c>
      <c r="F42" s="34">
        <f t="shared" ref="F42:F44" si="4">C42-A42+1</f>
        <v>184</v>
      </c>
      <c r="G42" s="34">
        <f>IF('Delbridge Interest Calculator'!$G$10&gt;=C42,(IF('Delbridge Interest Calculator'!$G$8&lt;A42,F42,IF('Delbridge Interest Calculator'!$G$8&lt;C42,C42-'Delbridge Interest Calculator'!$G$8,0))),IF('Delbridge Interest Calculator'!$G$10&gt;A42,'Delbridge Interest Calculator'!$G$10-A42,0))</f>
        <v>0</v>
      </c>
      <c r="H42" s="35">
        <f>ROUND('Delbridge Interest Calculator'!$G$12*D42/365.25*G42,2)</f>
        <v>0</v>
      </c>
    </row>
    <row r="43" spans="1:8">
      <c r="A43" s="27">
        <v>44197</v>
      </c>
      <c r="B43" s="36" t="s">
        <v>11</v>
      </c>
      <c r="C43" s="40">
        <v>44561</v>
      </c>
      <c r="D43" s="37">
        <v>6.0999999999999999E-2</v>
      </c>
      <c r="F43" s="34">
        <f t="shared" si="4"/>
        <v>365</v>
      </c>
      <c r="G43" s="34">
        <f>IF('Delbridge Interest Calculator'!$G$10&gt;=C43,(IF('Delbridge Interest Calculator'!$G$8&lt;A43,F43,IF('Delbridge Interest Calculator'!$G$8&lt;C43,C43-'Delbridge Interest Calculator'!$G$8,0))),IF('Delbridge Interest Calculator'!$G$10&gt;A43,'Delbridge Interest Calculator'!$G$10-A43,0))</f>
        <v>0</v>
      </c>
      <c r="H43" s="35">
        <f>ROUND('Delbridge Interest Calculator'!$G$12*D43/365.25*G43,2)</f>
        <v>0</v>
      </c>
    </row>
    <row r="44" spans="1:8">
      <c r="A44" s="27">
        <v>44562</v>
      </c>
      <c r="B44" s="36" t="s">
        <v>11</v>
      </c>
      <c r="C44" s="40">
        <v>44742</v>
      </c>
      <c r="D44" s="37">
        <v>6.0999999999999999E-2</v>
      </c>
      <c r="F44" s="34">
        <f t="shared" si="4"/>
        <v>181</v>
      </c>
      <c r="G44" s="34">
        <f>IF('Delbridge Interest Calculator'!$G$10&gt;=C44,(IF('Delbridge Interest Calculator'!$G$8&lt;A44,F44,IF('Delbridge Interest Calculator'!$G$8&lt;C44,C44-'Delbridge Interest Calculator'!$G$8,0))),IF('Delbridge Interest Calculator'!$G$10&gt;A44,'Delbridge Interest Calculator'!$G$10-A44,0))</f>
        <v>0</v>
      </c>
      <c r="H44" s="35">
        <f>ROUND('Delbridge Interest Calculator'!$G$12*D44/365.25*G44,2)</f>
        <v>0</v>
      </c>
    </row>
    <row r="45" spans="1:8">
      <c r="A45" s="27">
        <v>44743</v>
      </c>
      <c r="B45" s="36" t="s">
        <v>11</v>
      </c>
      <c r="C45" s="40">
        <v>44926</v>
      </c>
      <c r="D45" s="37">
        <v>6.8500000000000005E-2</v>
      </c>
      <c r="F45" s="34">
        <f t="shared" ref="F45:F47" si="5">C45-A45+1</f>
        <v>184</v>
      </c>
      <c r="G45" s="34">
        <f>IF('Delbridge Interest Calculator'!$G$10&gt;=C45,(IF('Delbridge Interest Calculator'!$G$8&lt;A45,F45,IF('Delbridge Interest Calculator'!$G$8&lt;C45,C45-'Delbridge Interest Calculator'!$G$8,0))),IF('Delbridge Interest Calculator'!$G$10&gt;A45,'Delbridge Interest Calculator'!$G$10-A45,0))</f>
        <v>0</v>
      </c>
      <c r="H45" s="35">
        <f>ROUND('Delbridge Interest Calculator'!$G$12*D45/365.25*G45,2)</f>
        <v>0</v>
      </c>
    </row>
    <row r="46" spans="1:8">
      <c r="A46" s="27">
        <v>44927</v>
      </c>
      <c r="B46" s="36" t="s">
        <v>11</v>
      </c>
      <c r="C46" s="40">
        <v>45107</v>
      </c>
      <c r="D46" s="37">
        <v>9.0999999999999998E-2</v>
      </c>
      <c r="F46" s="34">
        <f t="shared" si="5"/>
        <v>181</v>
      </c>
      <c r="G46" s="34">
        <f>IF('Delbridge Interest Calculator'!$G$10&gt;=C46,(IF('Delbridge Interest Calculator'!$G$8&lt;A46,F46,IF('Delbridge Interest Calculator'!$G$8&lt;C46,C46-'Delbridge Interest Calculator'!$G$8,0))),IF('Delbridge Interest Calculator'!$G$10&gt;A46,'Delbridge Interest Calculator'!$G$10-A46,0))</f>
        <v>0</v>
      </c>
      <c r="H46" s="35">
        <f>ROUND('Delbridge Interest Calculator'!$G$12*D46/365.25*G46,2)</f>
        <v>0</v>
      </c>
    </row>
    <row r="47" spans="1:8">
      <c r="A47" s="27">
        <v>45108</v>
      </c>
      <c r="B47" s="36" t="s">
        <v>11</v>
      </c>
      <c r="C47" s="40">
        <v>45291</v>
      </c>
      <c r="D47" s="37">
        <v>0.10100000000000001</v>
      </c>
      <c r="F47" s="34">
        <f t="shared" si="5"/>
        <v>184</v>
      </c>
      <c r="G47" s="34">
        <f>IF('Delbridge Interest Calculator'!$G$10&gt;=C47,(IF('Delbridge Interest Calculator'!$G$8&lt;A47,F47,IF('Delbridge Interest Calculator'!$G$8&lt;C47,C47-'Delbridge Interest Calculator'!$G$8,0))),IF('Delbridge Interest Calculator'!$G$10&gt;A47,'Delbridge Interest Calculator'!$G$10-A47,0))</f>
        <v>0</v>
      </c>
      <c r="H47" s="35">
        <f>ROUND('Delbridge Interest Calculator'!$G$12*D47/365.25*G47,2)</f>
        <v>0</v>
      </c>
    </row>
    <row r="48" spans="1:8">
      <c r="A48" s="27">
        <v>45292</v>
      </c>
      <c r="B48" s="36" t="s">
        <v>11</v>
      </c>
      <c r="C48" s="40">
        <v>45657</v>
      </c>
      <c r="D48" s="37">
        <v>0.10349999999999999</v>
      </c>
      <c r="F48" s="34">
        <f t="shared" ref="F48" si="6">C48-A48+1</f>
        <v>366</v>
      </c>
      <c r="G48" s="34">
        <f>IF('Delbridge Interest Calculator'!$G$10&gt;=C48,(IF('Delbridge Interest Calculator'!$G$8&lt;A48,F48,IF('Delbridge Interest Calculator'!$G$8&lt;C48,C48-'Delbridge Interest Calculator'!$G$8,0))),IF('Delbridge Interest Calculator'!$G$10&gt;A48,'Delbridge Interest Calculator'!$G$10-A48,0))</f>
        <v>0</v>
      </c>
      <c r="H48" s="35">
        <f>ROUND('Delbridge Interest Calculator'!$G$12*D48/365.25*G48,2)</f>
        <v>0</v>
      </c>
    </row>
    <row r="49" spans="1:16">
      <c r="A49" s="27">
        <v>45658</v>
      </c>
      <c r="B49" s="36" t="s">
        <v>11</v>
      </c>
      <c r="C49" s="40" t="s">
        <v>40</v>
      </c>
      <c r="D49" s="37">
        <v>0.10349999999999999</v>
      </c>
      <c r="F49" s="34" t="e">
        <f t="shared" si="2"/>
        <v>#VALUE!</v>
      </c>
      <c r="G49" s="34">
        <f>IF('Delbridge Interest Calculator'!$G$10&gt;=C49,(IF('Delbridge Interest Calculator'!$G$8&lt;A49,F49,IF('Delbridge Interest Calculator'!$G$8&lt;C49,C49-'Delbridge Interest Calculator'!$G$8,0))),IF('Delbridge Interest Calculator'!$G$10&gt;A49,'Delbridge Interest Calculator'!$G$10-A49,0))</f>
        <v>0</v>
      </c>
      <c r="H49" s="35">
        <f>ROUND('Delbridge Interest Calculator'!$G$12*D49/365.25*G49,2)</f>
        <v>0</v>
      </c>
    </row>
    <row r="50" spans="1:16">
      <c r="A50" s="40" t="s">
        <v>40</v>
      </c>
      <c r="B50" s="36" t="s">
        <v>11</v>
      </c>
      <c r="C50" s="40" t="s">
        <v>40</v>
      </c>
      <c r="D50" s="39">
        <v>0.10349999999999999</v>
      </c>
      <c r="F50" s="34" t="e">
        <f t="shared" ref="F50" si="7">C50-A50+1</f>
        <v>#VALUE!</v>
      </c>
      <c r="G50" s="34">
        <f>IF('Delbridge Interest Calculator'!$G$10&gt;=C50,(IF('Delbridge Interest Calculator'!$G$8&lt;A50,F50,IF('Delbridge Interest Calculator'!$G$8&lt;C50,C50-'Delbridge Interest Calculator'!$G$8,0))),IF('Delbridge Interest Calculator'!$G$10&gt;A50,'Delbridge Interest Calculator'!$G$10-A50,0))</f>
        <v>0</v>
      </c>
      <c r="H50" s="35">
        <f>ROUND('Delbridge Interest Calculator'!$G$12*D50/365.25*G50,2)</f>
        <v>0</v>
      </c>
    </row>
    <row r="51" spans="1:16">
      <c r="A51" s="27"/>
      <c r="B51" s="36"/>
      <c r="C51" s="40"/>
      <c r="D51" s="39"/>
      <c r="F51" s="34"/>
      <c r="G51" s="34"/>
      <c r="H51" s="35"/>
    </row>
    <row r="52" spans="1:16">
      <c r="A52" s="27"/>
      <c r="B52" s="36"/>
      <c r="C52" s="53">
        <v>45838</v>
      </c>
      <c r="D52" s="37"/>
      <c r="F52" s="34"/>
      <c r="G52" s="34"/>
      <c r="H52" s="35"/>
      <c r="I52" s="54" t="s">
        <v>33</v>
      </c>
      <c r="J52" s="54"/>
      <c r="K52" s="54"/>
      <c r="L52" s="54"/>
      <c r="M52" s="54"/>
      <c r="N52" s="54"/>
      <c r="O52" s="54"/>
      <c r="P52" s="54"/>
    </row>
    <row r="53" spans="1:16">
      <c r="A53" s="27"/>
      <c r="B53" s="36"/>
      <c r="C53" s="27"/>
      <c r="D53" s="37"/>
      <c r="F53" s="34"/>
      <c r="G53" s="34"/>
      <c r="H53" s="35"/>
    </row>
    <row r="54" spans="1:16">
      <c r="A54" s="27"/>
      <c r="B54" s="36"/>
      <c r="C54" s="27"/>
      <c r="D54" s="37"/>
      <c r="F54" s="34"/>
      <c r="G54" s="34"/>
      <c r="H54" s="35"/>
    </row>
    <row r="55" spans="1:16">
      <c r="A55" s="27"/>
      <c r="B55" s="36"/>
      <c r="C55" s="27"/>
      <c r="D55" s="37"/>
      <c r="F55" s="34"/>
      <c r="G55" s="34"/>
      <c r="H55" s="35"/>
    </row>
    <row r="56" spans="1:16">
      <c r="A56" s="27"/>
      <c r="B56" s="36"/>
      <c r="C56" s="27"/>
      <c r="D56" s="37"/>
      <c r="F56" s="34"/>
      <c r="G56" s="34"/>
      <c r="H56" s="35"/>
    </row>
    <row r="57" spans="1:16">
      <c r="A57" s="27"/>
      <c r="B57" s="36"/>
      <c r="C57" s="27"/>
      <c r="D57" s="37"/>
      <c r="F57" s="34"/>
      <c r="G57" s="34"/>
      <c r="H57" s="35"/>
    </row>
  </sheetData>
  <mergeCells count="1">
    <mergeCell ref="A16:C16"/>
  </mergeCells>
  <phoneticPr fontId="0" type="noConversion"/>
  <hyperlinks>
    <hyperlink ref="O12" r:id="rId1" display="https://www.rba.gov.au/statistics/cash-rate/" xr:uid="{00000000-0004-0000-0000-000000000000}"/>
    <hyperlink ref="M7" r:id="rId2" display="https://www.fcfcoa.gov.au/rate-of-interest" xr:uid="{00000000-0004-0000-0000-000001000000}"/>
  </hyperlinks>
  <pageMargins left="0.75" right="0.75" top="1" bottom="1" header="0.5" footer="0.5"/>
  <pageSetup paperSize="9"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B2:J61"/>
  <sheetViews>
    <sheetView showZeros="0" tabSelected="1" showOutlineSymbols="0" topLeftCell="A6" zoomScale="90" zoomScaleNormal="90" zoomScaleSheetLayoutView="50" workbookViewId="0">
      <selection activeCell="F12" sqref="F12"/>
    </sheetView>
  </sheetViews>
  <sheetFormatPr defaultColWidth="9.109375" defaultRowHeight="20.399999999999999"/>
  <cols>
    <col min="1" max="1" width="2.6640625" style="2" customWidth="1"/>
    <col min="2" max="2" width="14.44140625" style="4" customWidth="1"/>
    <col min="3" max="4" width="17.109375" style="4" bestFit="1" customWidth="1"/>
    <col min="5" max="5" width="13" style="4" customWidth="1"/>
    <col min="6" max="6" width="19.33203125" style="4" customWidth="1"/>
    <col min="7" max="7" width="24.109375" style="2" customWidth="1"/>
    <col min="8" max="8" width="34.5546875" style="2" customWidth="1"/>
    <col min="9" max="9" width="1.33203125" style="2" customWidth="1"/>
    <col min="10" max="10" width="17.109375" style="2" bestFit="1" customWidth="1"/>
    <col min="11" max="11" width="2.6640625" style="2" customWidth="1"/>
    <col min="12" max="12" width="11.44140625" style="2" customWidth="1"/>
    <col min="13" max="13" width="12.44140625" style="2" customWidth="1"/>
    <col min="14" max="14" width="18.44140625" style="2" customWidth="1"/>
    <col min="15" max="16384" width="9.109375" style="2"/>
  </cols>
  <sheetData>
    <row r="2" spans="2:10" ht="43.8">
      <c r="B2" s="63" t="s">
        <v>29</v>
      </c>
      <c r="C2" s="63"/>
      <c r="D2" s="63"/>
      <c r="E2" s="63"/>
      <c r="F2" s="63"/>
      <c r="G2" s="1"/>
      <c r="H2" s="1"/>
      <c r="I2" s="1"/>
      <c r="J2" s="1"/>
    </row>
    <row r="3" spans="2:10" ht="48" customHeight="1">
      <c r="B3" s="64"/>
      <c r="C3" s="64"/>
      <c r="D3" s="64"/>
      <c r="E3" s="64"/>
      <c r="F3" s="64"/>
      <c r="G3" s="3"/>
      <c r="H3" s="3"/>
      <c r="I3" s="3"/>
      <c r="J3" s="3"/>
    </row>
    <row r="5" spans="2:10" ht="105" customHeight="1"/>
    <row r="6" spans="2:10" ht="23.25" customHeight="1"/>
    <row r="7" spans="2:10" ht="21">
      <c r="B7" s="12"/>
      <c r="C7" s="12"/>
      <c r="D7" s="12"/>
      <c r="E7" s="12"/>
      <c r="F7" s="12"/>
      <c r="G7" s="13" t="s">
        <v>12</v>
      </c>
      <c r="H7" s="14"/>
    </row>
    <row r="8" spans="2:10" ht="39" customHeight="1">
      <c r="B8" s="15" t="s">
        <v>13</v>
      </c>
      <c r="C8" s="16"/>
      <c r="D8" s="16"/>
      <c r="E8" s="16"/>
      <c r="F8" s="16"/>
      <c r="G8" s="41"/>
      <c r="H8" s="17" t="s">
        <v>26</v>
      </c>
      <c r="I8" s="5"/>
      <c r="J8" s="5"/>
    </row>
    <row r="9" spans="2:10" ht="30" customHeight="1">
      <c r="B9" s="18" t="s">
        <v>24</v>
      </c>
      <c r="C9" s="19"/>
      <c r="D9" s="19"/>
      <c r="E9" s="19"/>
      <c r="F9" s="19"/>
      <c r="G9" s="19"/>
      <c r="H9" s="17"/>
      <c r="I9" s="5"/>
      <c r="J9" s="5"/>
    </row>
    <row r="10" spans="2:10" ht="38.25" customHeight="1">
      <c r="B10" s="15" t="s">
        <v>14</v>
      </c>
      <c r="C10" s="16"/>
      <c r="D10" s="16"/>
      <c r="E10" s="16"/>
      <c r="F10" s="16"/>
      <c r="G10" s="41"/>
      <c r="H10" s="17" t="s">
        <v>26</v>
      </c>
      <c r="I10" s="5"/>
      <c r="J10" s="5"/>
    </row>
    <row r="11" spans="2:10" ht="30" customHeight="1">
      <c r="B11" s="18" t="s">
        <v>25</v>
      </c>
      <c r="C11" s="19"/>
      <c r="D11" s="19"/>
      <c r="E11" s="19"/>
      <c r="F11" s="19"/>
      <c r="G11" s="19"/>
      <c r="H11" s="17"/>
    </row>
    <row r="12" spans="2:10" ht="38.25" customHeight="1">
      <c r="B12" s="15" t="s">
        <v>15</v>
      </c>
      <c r="C12" s="16"/>
      <c r="D12" s="16"/>
      <c r="E12" s="16"/>
      <c r="F12" s="20"/>
      <c r="G12" s="42"/>
      <c r="H12" s="17"/>
    </row>
    <row r="13" spans="2:10" ht="30" customHeight="1">
      <c r="B13" s="21"/>
      <c r="C13" s="19"/>
      <c r="D13" s="19"/>
      <c r="E13" s="19"/>
      <c r="F13" s="19"/>
      <c r="G13" s="19"/>
      <c r="H13" s="14"/>
    </row>
    <row r="14" spans="2:10" ht="38.25" customHeight="1" thickBot="1">
      <c r="B14" s="15" t="s">
        <v>16</v>
      </c>
      <c r="C14" s="16"/>
      <c r="D14" s="16"/>
      <c r="E14" s="16"/>
      <c r="F14" s="16"/>
      <c r="G14" s="22" t="str">
        <f>IF(G8&lt;Sheet2!A17,"Date must be on or after 02-Jan-1985",IF(G10&gt;G8,SUM(Sheet2!H17:H61),"'FROM' date must be before 'TO' date"))</f>
        <v>Date must be on or after 02-Jan-1985</v>
      </c>
      <c r="H14" s="14"/>
    </row>
    <row r="15" spans="2:10" ht="15" customHeight="1" thickTop="1">
      <c r="B15" s="19"/>
      <c r="C15" s="19"/>
      <c r="D15" s="19"/>
      <c r="E15" s="19"/>
      <c r="F15" s="19"/>
      <c r="G15" s="13"/>
      <c r="H15" s="14"/>
    </row>
    <row r="16" spans="2:10" ht="24.6" hidden="1">
      <c r="B16" s="73" t="s">
        <v>30</v>
      </c>
      <c r="C16" s="73"/>
      <c r="D16" s="73"/>
      <c r="E16" s="73"/>
      <c r="F16" s="73"/>
      <c r="G16" s="73"/>
      <c r="H16" s="73"/>
      <c r="I16" s="8"/>
      <c r="J16" s="8"/>
    </row>
    <row r="17" spans="2:10" ht="24.6" hidden="1">
      <c r="B17" s="21" t="str">
        <f>IF(G10&gt;Sheet2!C52,"This calculator does not incorporate any amendments after the interest rate of "&amp;Sheet2!D49*100&amp;"% prevailing to "&amp;TEXT(Sheet2!C52, "D MMMM YYYY")&amp;".", "" )</f>
        <v/>
      </c>
      <c r="C17" s="19"/>
      <c r="D17" s="19"/>
      <c r="E17" s="19"/>
      <c r="F17" s="19"/>
      <c r="G17" s="19"/>
      <c r="H17" s="19"/>
      <c r="I17" s="8"/>
      <c r="J17" s="8"/>
    </row>
    <row r="18" spans="2:10" ht="39.75" customHeight="1">
      <c r="B18" s="69" t="str">
        <f>IF(G10&gt;Sheet2!C52,"Please contact Delbridge Forensic Accounting for an updated Calculator to incorporate any subsequent changes to the interest rate.","")</f>
        <v/>
      </c>
      <c r="C18" s="70"/>
      <c r="D18" s="70"/>
      <c r="E18" s="70"/>
      <c r="F18" s="70"/>
      <c r="G18" s="70"/>
      <c r="H18" s="70"/>
      <c r="I18" s="8"/>
      <c r="J18" s="8"/>
    </row>
    <row r="19" spans="2:10" ht="15" customHeight="1">
      <c r="B19" s="7"/>
      <c r="C19" s="7"/>
      <c r="D19" s="7"/>
      <c r="E19" s="7"/>
      <c r="F19" s="7"/>
      <c r="I19" s="8"/>
      <c r="J19" s="8"/>
    </row>
    <row r="20" spans="2:10" ht="22.5" customHeight="1">
      <c r="B20" s="2"/>
      <c r="C20" s="65" t="s">
        <v>17</v>
      </c>
      <c r="D20" s="65"/>
      <c r="E20" s="65"/>
      <c r="F20" s="65"/>
      <c r="G20" s="65"/>
      <c r="I20" s="8"/>
      <c r="J20" s="8"/>
    </row>
    <row r="21" spans="2:10" ht="22.5" customHeight="1">
      <c r="B21" s="6"/>
      <c r="C21" s="65" t="s">
        <v>7</v>
      </c>
      <c r="D21" s="66"/>
      <c r="E21" s="67" t="s">
        <v>18</v>
      </c>
      <c r="F21" s="67" t="s">
        <v>19</v>
      </c>
      <c r="G21" s="71" t="s">
        <v>22</v>
      </c>
    </row>
    <row r="22" spans="2:10" ht="22.5" customHeight="1">
      <c r="B22" s="7"/>
      <c r="C22" s="51" t="s">
        <v>20</v>
      </c>
      <c r="D22" s="51" t="s">
        <v>21</v>
      </c>
      <c r="E22" s="68"/>
      <c r="F22" s="68"/>
      <c r="G22" s="72"/>
    </row>
    <row r="23" spans="2:10" ht="22.5" customHeight="1">
      <c r="B23" s="7"/>
      <c r="C23" s="43">
        <f>Sheet2!A17</f>
        <v>31049</v>
      </c>
      <c r="D23" s="43">
        <f>Sheet2!C17</f>
        <v>31904</v>
      </c>
      <c r="E23" s="44">
        <f>Sheet2!D17</f>
        <v>0.1</v>
      </c>
      <c r="F23" s="45">
        <f>Sheet2!G17</f>
        <v>0</v>
      </c>
      <c r="G23" s="46">
        <f>Sheet2!H17</f>
        <v>0</v>
      </c>
    </row>
    <row r="24" spans="2:10" ht="22.5" customHeight="1">
      <c r="B24" s="7"/>
      <c r="C24" s="43">
        <f>Sheet2!A18</f>
        <v>31905</v>
      </c>
      <c r="D24" s="43">
        <f>Sheet2!C18</f>
        <v>33251</v>
      </c>
      <c r="E24" s="44">
        <f>Sheet2!D18</f>
        <v>0.15</v>
      </c>
      <c r="F24" s="45">
        <f>Sheet2!G18</f>
        <v>0</v>
      </c>
      <c r="G24" s="46">
        <f>Sheet2!H18</f>
        <v>0</v>
      </c>
    </row>
    <row r="25" spans="2:10" ht="22.5" customHeight="1">
      <c r="B25" s="7"/>
      <c r="C25" s="43">
        <f>Sheet2!A19</f>
        <v>33252</v>
      </c>
      <c r="D25" s="43">
        <f>Sheet2!C19</f>
        <v>33636</v>
      </c>
      <c r="E25" s="44">
        <f>Sheet2!D19</f>
        <v>0.18</v>
      </c>
      <c r="F25" s="45">
        <f>Sheet2!G19</f>
        <v>0</v>
      </c>
      <c r="G25" s="46">
        <f>Sheet2!H19</f>
        <v>0</v>
      </c>
    </row>
    <row r="26" spans="2:10" ht="22.5" customHeight="1">
      <c r="B26" s="7"/>
      <c r="C26" s="43">
        <f>Sheet2!A20</f>
        <v>33637</v>
      </c>
      <c r="D26" s="43">
        <f>Sheet2!C20</f>
        <v>36341</v>
      </c>
      <c r="E26" s="44">
        <f>Sheet2!D20</f>
        <v>0.14000000000000001</v>
      </c>
      <c r="F26" s="45">
        <f>Sheet2!G20</f>
        <v>0</v>
      </c>
      <c r="G26" s="46">
        <f>Sheet2!H20</f>
        <v>0</v>
      </c>
    </row>
    <row r="27" spans="2:10" ht="22.5" customHeight="1">
      <c r="B27" s="7"/>
      <c r="C27" s="43">
        <f>Sheet2!A21</f>
        <v>36342</v>
      </c>
      <c r="D27" s="43">
        <f>Sheet2!C21</f>
        <v>36707</v>
      </c>
      <c r="E27" s="44">
        <f>Sheet2!D21</f>
        <v>9.5500000000000002E-2</v>
      </c>
      <c r="F27" s="45">
        <f>Sheet2!G21</f>
        <v>0</v>
      </c>
      <c r="G27" s="46">
        <f>Sheet2!H21</f>
        <v>0</v>
      </c>
    </row>
    <row r="28" spans="2:10" ht="22.5" customHeight="1">
      <c r="B28" s="7"/>
      <c r="C28" s="43">
        <f>Sheet2!A22</f>
        <v>36708</v>
      </c>
      <c r="D28" s="43">
        <f>Sheet2!C22</f>
        <v>37437</v>
      </c>
      <c r="E28" s="44">
        <f>Sheet2!D22</f>
        <v>0.113</v>
      </c>
      <c r="F28" s="45">
        <f>Sheet2!G22</f>
        <v>0</v>
      </c>
      <c r="G28" s="46">
        <f>Sheet2!H22</f>
        <v>0</v>
      </c>
    </row>
    <row r="29" spans="2:10" ht="22.5" customHeight="1">
      <c r="B29" s="7"/>
      <c r="C29" s="43">
        <f>Sheet2!A23</f>
        <v>37438</v>
      </c>
      <c r="D29" s="43">
        <f>Sheet2!C23</f>
        <v>37802</v>
      </c>
      <c r="E29" s="44">
        <f>Sheet2!D23</f>
        <v>0.10100000000000001</v>
      </c>
      <c r="F29" s="45">
        <f>Sheet2!G23</f>
        <v>0</v>
      </c>
      <c r="G29" s="46">
        <f>Sheet2!H23</f>
        <v>0</v>
      </c>
    </row>
    <row r="30" spans="2:10" ht="22.5" customHeight="1">
      <c r="B30" s="7"/>
      <c r="C30" s="43">
        <f>Sheet2!A24</f>
        <v>37803</v>
      </c>
      <c r="D30" s="43">
        <f>Sheet2!C24</f>
        <v>38337</v>
      </c>
      <c r="E30" s="44">
        <f>Sheet2!D24</f>
        <v>9.5500000000000002E-2</v>
      </c>
      <c r="F30" s="45">
        <f>Sheet2!G24</f>
        <v>0</v>
      </c>
      <c r="G30" s="46">
        <f>Sheet2!H24</f>
        <v>0</v>
      </c>
    </row>
    <row r="31" spans="2:10" ht="22.5" customHeight="1">
      <c r="B31" s="7"/>
      <c r="C31" s="43">
        <f>Sheet2!A25</f>
        <v>38338</v>
      </c>
      <c r="D31" s="43">
        <f>Sheet2!C25</f>
        <v>38898</v>
      </c>
      <c r="E31" s="44">
        <f>Sheet2!D25</f>
        <v>0.10249999999999999</v>
      </c>
      <c r="F31" s="45">
        <f>Sheet2!G25</f>
        <v>0</v>
      </c>
      <c r="G31" s="46">
        <f>Sheet2!H25</f>
        <v>0</v>
      </c>
    </row>
    <row r="32" spans="2:10" ht="22.5" customHeight="1">
      <c r="B32" s="7"/>
      <c r="C32" s="43">
        <f>Sheet2!A26</f>
        <v>38899</v>
      </c>
      <c r="D32" s="43">
        <f>Sheet2!C26</f>
        <v>39435</v>
      </c>
      <c r="E32" s="44">
        <f>Sheet2!D26</f>
        <v>0.1075</v>
      </c>
      <c r="F32" s="45">
        <f>Sheet2!G26</f>
        <v>0</v>
      </c>
      <c r="G32" s="46">
        <f>Sheet2!H26</f>
        <v>0</v>
      </c>
    </row>
    <row r="33" spans="2:7" ht="22.5" customHeight="1">
      <c r="B33" s="7"/>
      <c r="C33" s="43">
        <f>Sheet2!A27</f>
        <v>39436</v>
      </c>
      <c r="D33" s="43">
        <f>Sheet2!C27</f>
        <v>39629</v>
      </c>
      <c r="E33" s="44">
        <f>Sheet2!D27</f>
        <v>0.11749999999999999</v>
      </c>
      <c r="F33" s="45">
        <f>Sheet2!G27</f>
        <v>0</v>
      </c>
      <c r="G33" s="46">
        <f>Sheet2!H27</f>
        <v>0</v>
      </c>
    </row>
    <row r="34" spans="2:7" ht="22.5" customHeight="1">
      <c r="B34" s="7"/>
      <c r="C34" s="43">
        <f>Sheet2!A28</f>
        <v>39630</v>
      </c>
      <c r="D34" s="43">
        <f>Sheet2!C28</f>
        <v>39994</v>
      </c>
      <c r="E34" s="44">
        <f>Sheet2!D28</f>
        <v>0.1225</v>
      </c>
      <c r="F34" s="45">
        <f>Sheet2!G28</f>
        <v>0</v>
      </c>
      <c r="G34" s="46">
        <f>Sheet2!H28</f>
        <v>0</v>
      </c>
    </row>
    <row r="35" spans="2:7" ht="22.5" customHeight="1">
      <c r="B35" s="7"/>
      <c r="C35" s="43">
        <f>Sheet2!A29</f>
        <v>39995</v>
      </c>
      <c r="D35" s="43">
        <f>Sheet2!C29</f>
        <v>40359</v>
      </c>
      <c r="E35" s="44">
        <f>Sheet2!D29</f>
        <v>0.08</v>
      </c>
      <c r="F35" s="45">
        <f>Sheet2!G29</f>
        <v>0</v>
      </c>
      <c r="G35" s="46">
        <f>Sheet2!H29</f>
        <v>0</v>
      </c>
    </row>
    <row r="36" spans="2:7" ht="22.5" customHeight="1">
      <c r="B36" s="7"/>
      <c r="C36" s="43">
        <f>Sheet2!A30</f>
        <v>40360</v>
      </c>
      <c r="D36" s="43">
        <f>Sheet2!C30</f>
        <v>40543</v>
      </c>
      <c r="E36" s="44">
        <f>Sheet2!D30</f>
        <v>9.5000000000000001E-2</v>
      </c>
      <c r="F36" s="45">
        <f>Sheet2!G30</f>
        <v>0</v>
      </c>
      <c r="G36" s="46">
        <f>Sheet2!H30</f>
        <v>0</v>
      </c>
    </row>
    <row r="37" spans="2:7" ht="22.5" customHeight="1">
      <c r="B37" s="7"/>
      <c r="C37" s="43">
        <f>Sheet2!A31</f>
        <v>40544</v>
      </c>
      <c r="D37" s="43">
        <f>Sheet2!C31</f>
        <v>40908</v>
      </c>
      <c r="E37" s="44">
        <f>Sheet2!D31</f>
        <v>0.1075</v>
      </c>
      <c r="F37" s="45">
        <f>Sheet2!G31</f>
        <v>0</v>
      </c>
      <c r="G37" s="46">
        <f>Sheet2!H31</f>
        <v>0</v>
      </c>
    </row>
    <row r="38" spans="2:7" ht="22.5" customHeight="1">
      <c r="B38" s="7"/>
      <c r="C38" s="43">
        <f>Sheet2!A32</f>
        <v>40909</v>
      </c>
      <c r="D38" s="43">
        <f>Sheet2!C32</f>
        <v>41090</v>
      </c>
      <c r="E38" s="44">
        <f>Sheet2!D32</f>
        <v>0.10249999999999999</v>
      </c>
      <c r="F38" s="45">
        <f>Sheet2!G32</f>
        <v>0</v>
      </c>
      <c r="G38" s="46">
        <f>Sheet2!H32</f>
        <v>0</v>
      </c>
    </row>
    <row r="39" spans="2:7" ht="22.5" customHeight="1">
      <c r="B39" s="7"/>
      <c r="C39" s="43">
        <f>Sheet2!A33</f>
        <v>41091</v>
      </c>
      <c r="D39" s="43">
        <f>Sheet2!C33</f>
        <v>41274</v>
      </c>
      <c r="E39" s="44">
        <f>Sheet2!D33</f>
        <v>9.5000000000000001E-2</v>
      </c>
      <c r="F39" s="45">
        <f>Sheet2!G33</f>
        <v>0</v>
      </c>
      <c r="G39" s="46">
        <f>Sheet2!H33</f>
        <v>0</v>
      </c>
    </row>
    <row r="40" spans="2:7" ht="22.5" customHeight="1">
      <c r="B40" s="7"/>
      <c r="C40" s="43">
        <f>Sheet2!A34</f>
        <v>41275</v>
      </c>
      <c r="D40" s="43">
        <f>Sheet2!C34</f>
        <v>41455</v>
      </c>
      <c r="E40" s="44">
        <f>Sheet2!D34</f>
        <v>0.09</v>
      </c>
      <c r="F40" s="45">
        <f>Sheet2!G34</f>
        <v>0</v>
      </c>
      <c r="G40" s="46">
        <f>Sheet2!H34</f>
        <v>0</v>
      </c>
    </row>
    <row r="41" spans="2:7" ht="22.5" customHeight="1">
      <c r="B41" s="7"/>
      <c r="C41" s="43">
        <f>Sheet2!A35</f>
        <v>41456</v>
      </c>
      <c r="D41" s="43">
        <f>Sheet2!C35</f>
        <v>41639</v>
      </c>
      <c r="E41" s="44">
        <f>Sheet2!D35</f>
        <v>8.7499999999999994E-2</v>
      </c>
      <c r="F41" s="45">
        <f>Sheet2!G35</f>
        <v>0</v>
      </c>
      <c r="G41" s="46">
        <f>Sheet2!H35</f>
        <v>0</v>
      </c>
    </row>
    <row r="42" spans="2:7" ht="22.5" customHeight="1">
      <c r="B42" s="7"/>
      <c r="C42" s="43">
        <f>Sheet2!A36</f>
        <v>41640</v>
      </c>
      <c r="D42" s="43">
        <f>Sheet2!C36</f>
        <v>42185</v>
      </c>
      <c r="E42" s="44">
        <f>Sheet2!D36</f>
        <v>8.5000000000000006E-2</v>
      </c>
      <c r="F42" s="45">
        <f>Sheet2!G36</f>
        <v>0</v>
      </c>
      <c r="G42" s="46">
        <f>Sheet2!H36</f>
        <v>0</v>
      </c>
    </row>
    <row r="43" spans="2:7" ht="22.5" customHeight="1">
      <c r="B43" s="7"/>
      <c r="C43" s="43">
        <f>Sheet2!A37</f>
        <v>42186</v>
      </c>
      <c r="D43" s="43">
        <f>Sheet2!C37</f>
        <v>42551</v>
      </c>
      <c r="E43" s="44">
        <f>Sheet2!D37</f>
        <v>0.08</v>
      </c>
      <c r="F43" s="45">
        <f>Sheet2!G37</f>
        <v>0</v>
      </c>
      <c r="G43" s="46">
        <f>Sheet2!H37</f>
        <v>0</v>
      </c>
    </row>
    <row r="44" spans="2:7" ht="22.5" customHeight="1">
      <c r="B44" s="7"/>
      <c r="C44" s="43">
        <f>Sheet2!A38</f>
        <v>42552</v>
      </c>
      <c r="D44" s="43">
        <f>Sheet2!C38</f>
        <v>42735</v>
      </c>
      <c r="E44" s="44">
        <f>Sheet2!D38</f>
        <v>7.7499999999999999E-2</v>
      </c>
      <c r="F44" s="45">
        <f>Sheet2!G38</f>
        <v>0</v>
      </c>
      <c r="G44" s="46">
        <f>Sheet2!H38</f>
        <v>0</v>
      </c>
    </row>
    <row r="45" spans="2:7" ht="22.5" customHeight="1">
      <c r="B45" s="7"/>
      <c r="C45" s="43">
        <f>Sheet2!A39</f>
        <v>42736</v>
      </c>
      <c r="D45" s="43">
        <f>Sheet2!C39</f>
        <v>43646</v>
      </c>
      <c r="E45" s="44">
        <f>Sheet2!D39</f>
        <v>7.4999999999999997E-2</v>
      </c>
      <c r="F45" s="45">
        <f>Sheet2!G39</f>
        <v>0</v>
      </c>
      <c r="G45" s="46">
        <f>Sheet2!H39</f>
        <v>0</v>
      </c>
    </row>
    <row r="46" spans="2:7" ht="22.5" customHeight="1">
      <c r="B46" s="7"/>
      <c r="C46" s="43">
        <f>Sheet2!A40</f>
        <v>43647</v>
      </c>
      <c r="D46" s="43">
        <f>Sheet2!C40</f>
        <v>43830</v>
      </c>
      <c r="E46" s="44">
        <f>Sheet2!D40</f>
        <v>7.2499999999999995E-2</v>
      </c>
      <c r="F46" s="45">
        <f>Sheet2!G40</f>
        <v>0</v>
      </c>
      <c r="G46" s="46">
        <f>Sheet2!H40</f>
        <v>0</v>
      </c>
    </row>
    <row r="47" spans="2:7" ht="22.5" customHeight="1">
      <c r="B47" s="7"/>
      <c r="C47" s="43">
        <f>Sheet2!A41</f>
        <v>43831</v>
      </c>
      <c r="D47" s="43">
        <f>Sheet2!C41</f>
        <v>44012</v>
      </c>
      <c r="E47" s="44">
        <f>Sheet2!D41</f>
        <v>6.7500000000000004E-2</v>
      </c>
      <c r="F47" s="45">
        <f>Sheet2!G41</f>
        <v>0</v>
      </c>
      <c r="G47" s="46">
        <f>Sheet2!H41</f>
        <v>0</v>
      </c>
    </row>
    <row r="48" spans="2:7" ht="22.5" customHeight="1">
      <c r="B48" s="7"/>
      <c r="C48" s="43">
        <f>Sheet2!A42</f>
        <v>44013</v>
      </c>
      <c r="D48" s="43">
        <f>Sheet2!C42</f>
        <v>44196</v>
      </c>
      <c r="E48" s="44">
        <f>Sheet2!D42</f>
        <v>6.25E-2</v>
      </c>
      <c r="F48" s="45">
        <f>Sheet2!G42</f>
        <v>0</v>
      </c>
      <c r="G48" s="46">
        <f>Sheet2!H42</f>
        <v>0</v>
      </c>
    </row>
    <row r="49" spans="2:8" ht="22.5" customHeight="1">
      <c r="B49" s="7"/>
      <c r="C49" s="43">
        <f>Sheet2!A43</f>
        <v>44197</v>
      </c>
      <c r="D49" s="43">
        <f>Sheet2!C43</f>
        <v>44561</v>
      </c>
      <c r="E49" s="44">
        <f>Sheet2!D43</f>
        <v>6.0999999999999999E-2</v>
      </c>
      <c r="F49" s="45">
        <f>Sheet2!G43</f>
        <v>0</v>
      </c>
      <c r="G49" s="46">
        <f>Sheet2!H43</f>
        <v>0</v>
      </c>
    </row>
    <row r="50" spans="2:8" ht="22.5" customHeight="1">
      <c r="B50" s="7"/>
      <c r="C50" s="43">
        <f>Sheet2!A44</f>
        <v>44562</v>
      </c>
      <c r="D50" s="43">
        <f>Sheet2!C44</f>
        <v>44742</v>
      </c>
      <c r="E50" s="44">
        <f>Sheet2!D44</f>
        <v>6.0999999999999999E-2</v>
      </c>
      <c r="F50" s="45">
        <f>Sheet2!G44</f>
        <v>0</v>
      </c>
      <c r="G50" s="46">
        <f>Sheet2!H44</f>
        <v>0</v>
      </c>
    </row>
    <row r="51" spans="2:8" ht="22.5" customHeight="1">
      <c r="B51" s="7"/>
      <c r="C51" s="43">
        <f>Sheet2!A45</f>
        <v>44743</v>
      </c>
      <c r="D51" s="43">
        <f>Sheet2!C45</f>
        <v>44926</v>
      </c>
      <c r="E51" s="44">
        <f>Sheet2!D45</f>
        <v>6.8500000000000005E-2</v>
      </c>
      <c r="F51" s="45">
        <f>Sheet2!G45</f>
        <v>0</v>
      </c>
      <c r="G51" s="46">
        <f>Sheet2!H45</f>
        <v>0</v>
      </c>
    </row>
    <row r="52" spans="2:8" ht="22.5" customHeight="1">
      <c r="B52" s="7"/>
      <c r="C52" s="43">
        <f>Sheet2!A46</f>
        <v>44927</v>
      </c>
      <c r="D52" s="43">
        <f>Sheet2!C46</f>
        <v>45107</v>
      </c>
      <c r="E52" s="44">
        <f>Sheet2!D46</f>
        <v>9.0999999999999998E-2</v>
      </c>
      <c r="F52" s="45">
        <f>Sheet2!G46</f>
        <v>0</v>
      </c>
      <c r="G52" s="46">
        <f>Sheet2!H46</f>
        <v>0</v>
      </c>
    </row>
    <row r="53" spans="2:8" ht="22.5" customHeight="1">
      <c r="B53" s="7"/>
      <c r="C53" s="43">
        <f>Sheet2!A47</f>
        <v>45108</v>
      </c>
      <c r="D53" s="43">
        <f>Sheet2!C47</f>
        <v>45291</v>
      </c>
      <c r="E53" s="44">
        <f>Sheet2!D47</f>
        <v>0.10100000000000001</v>
      </c>
      <c r="F53" s="45">
        <f>Sheet2!G47</f>
        <v>0</v>
      </c>
      <c r="G53" s="46">
        <f>Sheet2!H47</f>
        <v>0</v>
      </c>
    </row>
    <row r="54" spans="2:8" ht="22.5" customHeight="1">
      <c r="B54" s="7"/>
      <c r="C54" s="43">
        <f>Sheet2!A48</f>
        <v>45292</v>
      </c>
      <c r="D54" s="43">
        <f>Sheet2!C48</f>
        <v>45657</v>
      </c>
      <c r="E54" s="44">
        <f>Sheet2!D48</f>
        <v>0.10349999999999999</v>
      </c>
      <c r="F54" s="45">
        <f>Sheet2!G48</f>
        <v>0</v>
      </c>
      <c r="G54" s="46">
        <f>Sheet2!H48</f>
        <v>0</v>
      </c>
    </row>
    <row r="55" spans="2:8" ht="22.5" customHeight="1">
      <c r="B55" s="7"/>
      <c r="C55" s="43">
        <f>Sheet2!A49</f>
        <v>45658</v>
      </c>
      <c r="D55" s="47" t="str">
        <f>IF(G10&gt;=Sheet2!A49,G10, "-")</f>
        <v>-</v>
      </c>
      <c r="E55" s="48">
        <f>Sheet2!D49</f>
        <v>0.10349999999999999</v>
      </c>
      <c r="F55" s="49">
        <f>Sheet2!G49</f>
        <v>0</v>
      </c>
      <c r="G55" s="50">
        <f>Sheet2!H49</f>
        <v>0</v>
      </c>
    </row>
    <row r="56" spans="2:8" ht="22.5" customHeight="1">
      <c r="B56" s="7"/>
      <c r="C56" s="23"/>
      <c r="D56" s="14"/>
      <c r="E56" s="14"/>
      <c r="F56" s="24"/>
      <c r="G56" s="14"/>
    </row>
    <row r="57" spans="2:8" ht="22.5" customHeight="1" thickBot="1">
      <c r="B57" s="2"/>
      <c r="C57" s="23"/>
      <c r="D57" s="14"/>
      <c r="E57" s="14"/>
      <c r="F57" s="21" t="s">
        <v>23</v>
      </c>
      <c r="G57" s="25">
        <f>SUM(G23:G56)</f>
        <v>0</v>
      </c>
    </row>
    <row r="58" spans="2:8" ht="13.5" customHeight="1" thickTop="1">
      <c r="B58" s="2"/>
      <c r="C58" s="9"/>
      <c r="D58" s="9"/>
      <c r="E58" s="9"/>
      <c r="F58" s="9"/>
    </row>
    <row r="59" spans="2:8" ht="13.2">
      <c r="B59" s="10"/>
      <c r="C59" s="10"/>
      <c r="D59" s="10"/>
      <c r="E59" s="10"/>
      <c r="F59" s="10"/>
    </row>
    <row r="60" spans="2:8" ht="18" customHeight="1">
      <c r="B60" s="38" t="s">
        <v>27</v>
      </c>
      <c r="C60" s="38"/>
      <c r="D60" s="38"/>
      <c r="E60" s="38"/>
      <c r="F60" s="38"/>
      <c r="G60" s="38"/>
      <c r="H60" s="5"/>
    </row>
    <row r="61" spans="2:8" ht="57" customHeight="1">
      <c r="B61" s="62" t="s">
        <v>28</v>
      </c>
      <c r="C61" s="62"/>
      <c r="D61" s="62"/>
      <c r="E61" s="62"/>
      <c r="F61" s="62"/>
      <c r="G61" s="62"/>
      <c r="H61" s="11"/>
    </row>
  </sheetData>
  <sheetProtection algorithmName="SHA-512" hashValue="Q/Inc5RzYkcb+oQNtNXKuYuHoJ9B6ZvBlmHx5uygsXmnkHangAGZF4dYmcUiQal1WQQr6OuDhQAyjhf9KAY3RA==" saltValue="/NJf2pPGaKlKh00njxGTKA==" spinCount="100000" sheet="1" objects="1" scenarios="1"/>
  <mergeCells count="9">
    <mergeCell ref="B61:G61"/>
    <mergeCell ref="B2:F3"/>
    <mergeCell ref="C20:G20"/>
    <mergeCell ref="C21:D21"/>
    <mergeCell ref="E21:E22"/>
    <mergeCell ref="F21:F22"/>
    <mergeCell ref="B18:H18"/>
    <mergeCell ref="G21:G22"/>
    <mergeCell ref="B16:H16"/>
  </mergeCells>
  <phoneticPr fontId="0" type="noConversion"/>
  <hyperlinks>
    <hyperlink ref="B16" r:id="rId1" xr:uid="{00000000-0004-0000-0100-000000000000}"/>
  </hyperlinks>
  <printOptions horizontalCentered="1"/>
  <pageMargins left="0.70866141732283472" right="0.70866141732283472" top="0.43307086614173229" bottom="0.31496062992125984" header="0.51181102362204722" footer="0.51181102362204722"/>
  <pageSetup paperSize="9" scale="51" fitToWidth="0" orientation="portrait"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2bae05e-ef4e-4154-8706-669e4d8368e2" xsi:nil="true"/>
    <lcf76f155ced4ddcb4097134ff3c332f xmlns="957e801a-beff-4e23-8ae1-8259826d300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EA1581A697594C8471AAD5E16FC882" ma:contentTypeVersion="12" ma:contentTypeDescription="Create a new document." ma:contentTypeScope="" ma:versionID="dfeef31aa38eaa4319a7bb37dec631ff">
  <xsd:schema xmlns:xsd="http://www.w3.org/2001/XMLSchema" xmlns:xs="http://www.w3.org/2001/XMLSchema" xmlns:p="http://schemas.microsoft.com/office/2006/metadata/properties" xmlns:ns2="957e801a-beff-4e23-8ae1-8259826d3005" xmlns:ns3="42bae05e-ef4e-4154-8706-669e4d8368e2" targetNamespace="http://schemas.microsoft.com/office/2006/metadata/properties" ma:root="true" ma:fieldsID="c44515e8f9e8d4adfa1064daf691652d" ns2:_="" ns3:_="">
    <xsd:import namespace="957e801a-beff-4e23-8ae1-8259826d3005"/>
    <xsd:import namespace="42bae05e-ef4e-4154-8706-669e4d8368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7e801a-beff-4e23-8ae1-8259826d30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e5f74c-62a5-4d72-ab2d-4a9daf361ca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bae05e-ef4e-4154-8706-669e4d8368e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c333416-1d68-47c8-ab3b-4cd55ec07a88}" ma:internalName="TaxCatchAll" ma:showField="CatchAllData" ma:web="42bae05e-ef4e-4154-8706-669e4d8368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386A87-0103-41BD-82B2-DDDE6F6A87E8}">
  <ds:schemaRefs>
    <ds:schemaRef ds:uri="http://schemas.microsoft.com/office/2006/metadata/properties"/>
    <ds:schemaRef ds:uri="http://schemas.microsoft.com/office/infopath/2007/PartnerControls"/>
    <ds:schemaRef ds:uri="42bae05e-ef4e-4154-8706-669e4d8368e2"/>
    <ds:schemaRef ds:uri="957e801a-beff-4e23-8ae1-8259826d3005"/>
  </ds:schemaRefs>
</ds:datastoreItem>
</file>

<file path=customXml/itemProps2.xml><?xml version="1.0" encoding="utf-8"?>
<ds:datastoreItem xmlns:ds="http://schemas.openxmlformats.org/officeDocument/2006/customXml" ds:itemID="{E3A9F1A1-CAD6-4A46-88D0-6DB998B29408}">
  <ds:schemaRefs>
    <ds:schemaRef ds:uri="http://schemas.microsoft.com/sharepoint/v3/contenttype/forms"/>
  </ds:schemaRefs>
</ds:datastoreItem>
</file>

<file path=customXml/itemProps3.xml><?xml version="1.0" encoding="utf-8"?>
<ds:datastoreItem xmlns:ds="http://schemas.openxmlformats.org/officeDocument/2006/customXml" ds:itemID="{B23F9667-EA48-4B2B-865F-C923FC5382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7e801a-beff-4e23-8ae1-8259826d3005"/>
    <ds:schemaRef ds:uri="42bae05e-ef4e-4154-8706-669e4d8368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Delbridge Interest Calculator</vt:lpstr>
      <vt:lpstr>'Delbridge Interest Calculator'!Print_Area</vt:lpstr>
    </vt:vector>
  </TitlesOfParts>
  <Company>Forsythes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Delbridge Forensic Accounting</dc:creator>
  <cp:lastModifiedBy>Kimberley Thomas-Cook</cp:lastModifiedBy>
  <cp:lastPrinted>2024-01-14T22:32:12Z</cp:lastPrinted>
  <dcterms:created xsi:type="dcterms:W3CDTF">2002-03-01T01:26:15Z</dcterms:created>
  <dcterms:modified xsi:type="dcterms:W3CDTF">2025-01-18T04:38:04Z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0x0101005AEA1581A697594C8471AAD5E16FC882</vt:lpwstr>
  </property>
  <property fmtid="{D5CDD505-2E9C-101B-9397-08002B2CF9AE}" pid="3" name="Order">
    <vt:r8>18931300</vt:r8>
  </property>
</Properties>
</file>